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10000269\Desktop\文系会計\"/>
    </mc:Choice>
  </mc:AlternateContent>
  <xr:revisionPtr revIDLastSave="0" documentId="13_ncr:1_{22B69670-967C-40F5-837B-E3977DDEC19F}" xr6:coauthVersionLast="47" xr6:coauthVersionMax="47" xr10:uidLastSave="{00000000-0000-0000-0000-000000000000}"/>
  <bookViews>
    <workbookView xWindow="-120" yWindow="-120" windowWidth="29040" windowHeight="15720" firstSheet="1" activeTab="2" xr2:uid="{00000000-000D-0000-FFFF-FFFF00000000}"/>
  </bookViews>
  <sheets>
    <sheet name="はじめに" sheetId="10" state="hidden" r:id="rId1"/>
    <sheet name="入力シート (記入例)" sheetId="15" r:id="rId2"/>
    <sheet name="入力シート" sheetId="11" r:id="rId3"/>
    <sheet name="依頼書" sheetId="6" r:id="rId4"/>
    <sheet name="承諾書" sheetId="8" r:id="rId5"/>
    <sheet name="区分記載請求書" sheetId="12" r:id="rId6"/>
    <sheet name="謝金支払金額内訳書" sheetId="4" r:id="rId7"/>
    <sheet name="日額表（給与所得の場合）" sheetId="14" r:id="rId8"/>
    <sheet name="Sheet2" sheetId="17" r:id="rId9"/>
    <sheet name="Sheet4" sheetId="9" state="hidden" r:id="rId10"/>
  </sheets>
  <externalReferences>
    <externalReference r:id="rId11"/>
  </externalReferences>
  <definedNames>
    <definedName name="a">#REF!</definedName>
    <definedName name="b">#REF!</definedName>
    <definedName name="bb">[1]ﾏｽﾀｰ!$D$4:$M$12</definedName>
    <definedName name="bbb">[1]ﾏｽﾀｰ2!$D$4:$I$10</definedName>
    <definedName name="class1">#REF!</definedName>
    <definedName name="class2">#REF!</definedName>
    <definedName name="detail1151">#REF!</definedName>
    <definedName name="detail1152">#REF!</definedName>
    <definedName name="detail1153">#REF!</definedName>
    <definedName name="detail1154">#REF!</definedName>
    <definedName name="detail1155">#REF!</definedName>
    <definedName name="detail3061">#REF!</definedName>
    <definedName name="detail3062">#REF!</definedName>
    <definedName name="detail3063">#REF!</definedName>
    <definedName name="detail3064">#REF!</definedName>
    <definedName name="detail3065">#REF!</definedName>
    <definedName name="detail3201">#REF!</definedName>
    <definedName name="detail3202">#REF!</definedName>
    <definedName name="detail3203">#REF!</definedName>
    <definedName name="detail3204">#REF!</definedName>
    <definedName name="detail3205">#REF!</definedName>
    <definedName name="detail3301">#REF!</definedName>
    <definedName name="detail3302">#REF!</definedName>
    <definedName name="detail3303">#REF!</definedName>
    <definedName name="detail3304">#REF!</definedName>
    <definedName name="detail3305">#REF!</definedName>
    <definedName name="detail3401">#REF!</definedName>
    <definedName name="detail3402">#REF!</definedName>
    <definedName name="detail3403">#REF!</definedName>
    <definedName name="detail3404">#REF!</definedName>
    <definedName name="detail3405">#REF!</definedName>
    <definedName name="detail3501">#REF!</definedName>
    <definedName name="detail3502">#REF!</definedName>
    <definedName name="detail3503">#REF!</definedName>
    <definedName name="detail3504">#REF!</definedName>
    <definedName name="detail3505">#REF!</definedName>
    <definedName name="detail61">#REF!</definedName>
    <definedName name="detail62">#REF!</definedName>
    <definedName name="detail63">#REF!</definedName>
    <definedName name="detail64">#REF!</definedName>
    <definedName name="detail65">#REF!</definedName>
    <definedName name="month1151">#REF!</definedName>
    <definedName name="month1152">#REF!</definedName>
    <definedName name="month1153">#REF!</definedName>
    <definedName name="month1154">#REF!</definedName>
    <definedName name="month1155">#REF!</definedName>
    <definedName name="month3061">#REF!</definedName>
    <definedName name="month3062">#REF!</definedName>
    <definedName name="month3063">#REF!</definedName>
    <definedName name="month3064">#REF!</definedName>
    <definedName name="month3065">#REF!</definedName>
    <definedName name="month3201">#REF!</definedName>
    <definedName name="month3202">#REF!</definedName>
    <definedName name="month3203">#REF!</definedName>
    <definedName name="month3204">#REF!</definedName>
    <definedName name="month3205">#REF!</definedName>
    <definedName name="month3301">#REF!</definedName>
    <definedName name="month3302">#REF!</definedName>
    <definedName name="month3303">#REF!</definedName>
    <definedName name="month3304">#REF!</definedName>
    <definedName name="month3305">#REF!</definedName>
    <definedName name="month3401">#REF!</definedName>
    <definedName name="month3402">#REF!</definedName>
    <definedName name="month3403">#REF!</definedName>
    <definedName name="month3404">#REF!</definedName>
    <definedName name="month3405">#REF!</definedName>
    <definedName name="month3501">#REF!</definedName>
    <definedName name="month3502">#REF!</definedName>
    <definedName name="month3503">#REF!</definedName>
    <definedName name="month3504">#REF!</definedName>
    <definedName name="month3505">#REF!</definedName>
    <definedName name="month61">#REF!</definedName>
    <definedName name="month62">#REF!</definedName>
    <definedName name="month63">#REF!</definedName>
    <definedName name="month64">#REF!</definedName>
    <definedName name="month65">#REF!</definedName>
    <definedName name="_xlnm.Print_Area" localSheetId="3">依頼書!$A$1:$L$44</definedName>
    <definedName name="_xlnm.Print_Area" localSheetId="5">区分記載請求書!$A$1:$AF$17</definedName>
    <definedName name="_xlnm.Print_Area" localSheetId="6">謝金支払金額内訳書!$A$1:$AH$47</definedName>
    <definedName name="_xlnm.Print_Area" localSheetId="4">承諾書!$A$1:$K$47</definedName>
    <definedName name="_xlnm.Print_Area" localSheetId="7">'日額表（給与所得の場合）'!$B$1:$M$428</definedName>
    <definedName name="_xlnm.Print_Area" localSheetId="2">入力シート!$A$4:$I$40</definedName>
    <definedName name="_xlnm.Print_Area" localSheetId="1">'入力シート (記入例)'!$A$3:$I$40</definedName>
    <definedName name="_xlnm.Print_Titles" localSheetId="7">'日額表（給与所得の場合）'!$1:$7</definedName>
    <definedName name="tantou">#REF!</definedName>
    <definedName name="tantousha">#REF!</definedName>
    <definedName name="コース">#REF!</definedName>
    <definedName name="コース名">#REF!</definedName>
    <definedName name="ヘルスプロモーション">#REF!</definedName>
    <definedName name="ヘルプロモーション">#REF!</definedName>
    <definedName name="岡田正已">#REF!</definedName>
    <definedName name="化学コース">#REF!</definedName>
    <definedName name="基礎教育センター">#REF!</definedName>
    <definedName name="基礎教育センター_情報">#REF!</definedName>
    <definedName name="基礎教育センター情報">#REF!</definedName>
    <definedName name="機械工学コース">#REF!</definedName>
    <definedName name="帰着">#REF!</definedName>
    <definedName name="教育費">#REF!</definedName>
    <definedName name="区分">#REF!</definedName>
    <definedName name="支払区分">#REF!</definedName>
    <definedName name="氏名">#REF!</definedName>
    <definedName name="資産">#REF!</definedName>
    <definedName name="手段">#REF!</definedName>
    <definedName name="職">#REF!</definedName>
    <definedName name="数理科学コース">#REF!</definedName>
    <definedName name="生命科学コース">#REF!</definedName>
    <definedName name="戦略研究センター">#REF!</definedName>
    <definedName name="相原康二__内線5031">#REF!</definedName>
    <definedName name="代表者">#REF!</definedName>
    <definedName name="大学教育センター情報">#REF!</definedName>
    <definedName name="担当">#REF!</definedName>
    <definedName name="地">#REF!</definedName>
    <definedName name="調整">#REF!</definedName>
    <definedName name="電気電子コース">#REF!</definedName>
    <definedName name="物理学コース">#REF!</definedName>
    <definedName name="平田雅樹__内線3158">#REF!</definedName>
    <definedName name="予算種別">#REF!</definedName>
    <definedName name="予算詳細">#REF!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14" i="12" l="1"/>
  <c r="O14" i="12"/>
  <c r="L21" i="4"/>
  <c r="P23" i="4"/>
  <c r="U23" i="4"/>
  <c r="E58" i="15"/>
  <c r="C54" i="15"/>
  <c r="E55" i="15" s="1"/>
  <c r="B52" i="15" s="1"/>
  <c r="B45" i="15"/>
  <c r="G25" i="15"/>
  <c r="C57" i="15" s="1"/>
  <c r="D52" i="15" s="1"/>
  <c r="B45" i="11"/>
  <c r="D46" i="11" s="1"/>
  <c r="E58" i="11"/>
  <c r="C54" i="11"/>
  <c r="E55" i="11" s="1"/>
  <c r="B52" i="11" s="1"/>
  <c r="H27" i="8"/>
  <c r="E27" i="8"/>
  <c r="R6" i="4"/>
  <c r="Y14" i="4"/>
  <c r="AA12" i="12"/>
  <c r="K25" i="8"/>
  <c r="N12" i="12"/>
  <c r="H25" i="8"/>
  <c r="K27" i="8"/>
  <c r="E35" i="6"/>
  <c r="K35" i="6"/>
  <c r="H35" i="6"/>
  <c r="I35" i="6"/>
  <c r="C12" i="6"/>
  <c r="E31" i="8"/>
  <c r="I27" i="8"/>
  <c r="F27" i="8"/>
  <c r="I25" i="8"/>
  <c r="F25" i="8"/>
  <c r="E14" i="8"/>
  <c r="K33" i="6"/>
  <c r="H33" i="6"/>
  <c r="I33" i="6"/>
  <c r="G25" i="11"/>
  <c r="C57" i="11" s="1"/>
  <c r="D52" i="11" s="1"/>
  <c r="AB28" i="4"/>
  <c r="M24" i="4"/>
  <c r="A9" i="4"/>
  <c r="W7" i="12"/>
  <c r="G14" i="4"/>
  <c r="X9" i="4"/>
  <c r="M9" i="4"/>
  <c r="W7" i="4"/>
  <c r="E7" i="4"/>
  <c r="R5" i="4"/>
  <c r="E5" i="4"/>
  <c r="E4" i="4"/>
  <c r="E3" i="4"/>
  <c r="AA19" i="12"/>
  <c r="D46" i="15" l="1"/>
  <c r="F52" i="15"/>
  <c r="C47" i="15" s="1"/>
  <c r="F34" i="4"/>
  <c r="T15" i="12"/>
  <c r="F52" i="11"/>
  <c r="C47" i="11" s="1"/>
  <c r="F35" i="6"/>
  <c r="A7" i="8"/>
  <c r="E39" i="6"/>
  <c r="F33" i="6"/>
  <c r="E22" i="6"/>
  <c r="D13" i="12" s="1"/>
  <c r="A15" i="6"/>
  <c r="I9" i="6"/>
  <c r="I8" i="6"/>
  <c r="I3" i="6"/>
  <c r="A5" i="6"/>
  <c r="A6" i="6"/>
  <c r="C49" i="11" l="1"/>
  <c r="M271" i="14"/>
  <c r="D47" i="15"/>
  <c r="E47" i="15" s="1"/>
  <c r="M279" i="14"/>
  <c r="D47" i="11" s="1"/>
  <c r="Y18" i="4" s="1"/>
  <c r="M275" i="14"/>
  <c r="M277" i="14"/>
  <c r="M273" i="14"/>
  <c r="D12" i="12"/>
  <c r="P12" i="12"/>
  <c r="AB34" i="4" l="1"/>
  <c r="AA15" i="12"/>
  <c r="E47" i="11"/>
  <c r="T25" i="4"/>
  <c r="X34" i="4"/>
  <c r="Q22" i="4" l="1"/>
  <c r="K14" i="12"/>
  <c r="J22" i="4"/>
  <c r="AB24" i="4" l="1"/>
  <c r="AB22" i="4"/>
  <c r="T14" i="12"/>
  <c r="AA14" i="12" s="1"/>
  <c r="K15" i="12" s="1"/>
  <c r="AA16" i="12" s="1"/>
  <c r="AB31" i="4" l="1"/>
  <c r="AB37" i="4" s="1"/>
  <c r="AG21" i="4"/>
  <c r="G18" i="4"/>
  <c r="E18" i="8"/>
  <c r="E26" i="6"/>
  <c r="H10"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宏美</author>
  </authors>
  <commentList>
    <comment ref="C22" authorId="0" shapeId="0" xr:uid="{847C079A-9436-4CCD-A2C1-4C5D7652A0C6}">
      <text>
        <r>
          <rPr>
            <b/>
            <sz val="9"/>
            <color indexed="81"/>
            <rFont val="MS P ゴシック"/>
            <family val="3"/>
            <charset val="128"/>
          </rPr>
          <t>源泉所得税の支払いに必要となります。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宏美</author>
  </authors>
  <commentList>
    <comment ref="C22" authorId="0" shapeId="0" xr:uid="{7CD06749-14D6-44A4-92CA-219F767A1D29}">
      <text>
        <r>
          <rPr>
            <b/>
            <sz val="9"/>
            <color indexed="81"/>
            <rFont val="MS P ゴシック"/>
            <family val="3"/>
            <charset val="128"/>
          </rPr>
          <t>源泉所得税の支払いに必要となります。</t>
        </r>
        <r>
          <rPr>
            <sz val="9"/>
            <color indexed="81"/>
            <rFont val="MS P ゴシック"/>
            <family val="3"/>
            <charset val="128"/>
          </rPr>
          <t xml:space="preserve">
</t>
        </r>
      </text>
    </comment>
  </commentList>
</comments>
</file>

<file path=xl/sharedStrings.xml><?xml version="1.0" encoding="utf-8"?>
<sst xmlns="http://schemas.openxmlformats.org/spreadsheetml/2006/main" count="853" uniqueCount="446">
  <si>
    <t>区 分</t>
  </si>
  <si>
    <t>１時間当たり支払額（税込）</t>
  </si>
  <si>
    <t>一般基準</t>
  </si>
  <si>
    <t>Ａ</t>
  </si>
  <si>
    <t>１３，７００円</t>
  </si>
  <si>
    <t>大学教授、官公庁局部長級、民間企業役員、</t>
  </si>
  <si>
    <t>著名民間専門家、著名ジャーナリスト、</t>
  </si>
  <si>
    <t>弁護士等ａ、公認会計士ａ</t>
  </si>
  <si>
    <t>Ｂ</t>
  </si>
  <si>
    <t>１２，２００円</t>
  </si>
  <si>
    <t>大学准教授、短大・高専教授、</t>
  </si>
  <si>
    <t>高校校長、官公庁課長級、</t>
  </si>
  <si>
    <t>民間企業上級管理者層、民間専門家、</t>
  </si>
  <si>
    <t>ジャーナリスト、弁護士等ｂ、公認会計士ｂ</t>
  </si>
  <si>
    <t>Ｃ</t>
  </si>
  <si>
    <t>１０，５００円</t>
  </si>
  <si>
    <t>大学講師、短大・高専准教授、高校教頭、</t>
  </si>
  <si>
    <t>官公庁課長補佐級、民間企業管理者層</t>
  </si>
  <si>
    <t>Ｄ</t>
  </si>
  <si>
    <t>９，５００円</t>
  </si>
  <si>
    <t>大学助教・助手、短大講師・助教・助手、</t>
  </si>
  <si>
    <t>高専講師・助教・助手、高校教諭、</t>
  </si>
  <si>
    <t>官公庁係長級、官公庁職員、</t>
  </si>
  <si>
    <t>民間企業監督者層、民間企業職員</t>
  </si>
  <si>
    <t>①上記にあたらない方に依頼する場合には、</t>
    <rPh sb="1" eb="3">
      <t>ジョウキ</t>
    </rPh>
    <rPh sb="9" eb="10">
      <t>カタ</t>
    </rPh>
    <rPh sb="11" eb="13">
      <t>イライ</t>
    </rPh>
    <rPh sb="15" eb="17">
      <t>バアイ</t>
    </rPh>
    <phoneticPr fontId="1"/>
  </si>
  <si>
    <t>　総務課・会計管理課に協議し、個別に単価決定を行う必要があります。</t>
    <rPh sb="1" eb="4">
      <t>ソウムカ</t>
    </rPh>
    <rPh sb="5" eb="10">
      <t>カイケイカンリカ</t>
    </rPh>
    <rPh sb="11" eb="13">
      <t>キョウギ</t>
    </rPh>
    <rPh sb="15" eb="17">
      <t>コベツ</t>
    </rPh>
    <rPh sb="18" eb="20">
      <t>タンカ</t>
    </rPh>
    <rPh sb="20" eb="22">
      <t>ケッテイ</t>
    </rPh>
    <rPh sb="23" eb="24">
      <t>オコナ</t>
    </rPh>
    <rPh sb="25" eb="27">
      <t>ヒツヨウ</t>
    </rPh>
    <phoneticPr fontId="1"/>
  </si>
  <si>
    <t>単価</t>
    <rPh sb="0" eb="2">
      <t>タンカ</t>
    </rPh>
    <phoneticPr fontId="1"/>
  </si>
  <si>
    <t>財源</t>
    <rPh sb="0" eb="2">
      <t>ザイゲン</t>
    </rPh>
    <phoneticPr fontId="1"/>
  </si>
  <si>
    <t>　　年　　　月　　　日</t>
    <rPh sb="2" eb="3">
      <t>ネン</t>
    </rPh>
    <rPh sb="6" eb="7">
      <t>ガツ</t>
    </rPh>
    <rPh sb="10" eb="11">
      <t>ニチ</t>
    </rPh>
    <phoneticPr fontId="9"/>
  </si>
  <si>
    <t>日程</t>
    <rPh sb="0" eb="2">
      <t>ニッテイ</t>
    </rPh>
    <phoneticPr fontId="9"/>
  </si>
  <si>
    <t>（留意点など、必要に応じて追記してください。）</t>
    <rPh sb="1" eb="4">
      <t>リュウイテン</t>
    </rPh>
    <rPh sb="7" eb="9">
      <t>ヒツヨウ</t>
    </rPh>
    <rPh sb="10" eb="11">
      <t>オウ</t>
    </rPh>
    <rPh sb="13" eb="15">
      <t>ツイキ</t>
    </rPh>
    <phoneticPr fontId="9"/>
  </si>
  <si>
    <t>住所</t>
    <rPh sb="0" eb="2">
      <t>ジュウショ</t>
    </rPh>
    <phoneticPr fontId="9"/>
  </si>
  <si>
    <t>〒</t>
    <phoneticPr fontId="9"/>
  </si>
  <si>
    <t>所属・部局名・役職</t>
    <rPh sb="0" eb="2">
      <t>ショゾク</t>
    </rPh>
    <rPh sb="3" eb="6">
      <t>ブキョクメイ</t>
    </rPh>
    <rPh sb="7" eb="9">
      <t>ヤクショク</t>
    </rPh>
    <phoneticPr fontId="9"/>
  </si>
  <si>
    <t>氏名</t>
    <rPh sb="0" eb="2">
      <t>シメイ</t>
    </rPh>
    <phoneticPr fontId="9"/>
  </si>
  <si>
    <t>㊞</t>
    <phoneticPr fontId="9"/>
  </si>
  <si>
    <t>※印鑑を所持していない場合には、直筆のサインにて代替可能です。</t>
    <rPh sb="1" eb="3">
      <t>インカン</t>
    </rPh>
    <rPh sb="4" eb="6">
      <t>ショジ</t>
    </rPh>
    <rPh sb="11" eb="13">
      <t>バアイ</t>
    </rPh>
    <rPh sb="16" eb="18">
      <t>ジキヒツ</t>
    </rPh>
    <rPh sb="24" eb="26">
      <t>ダイタイ</t>
    </rPh>
    <rPh sb="26" eb="28">
      <t>カノウ</t>
    </rPh>
    <phoneticPr fontId="9"/>
  </si>
  <si>
    <t>区　　　　分</t>
    <rPh sb="0" eb="1">
      <t>ク</t>
    </rPh>
    <rPh sb="5" eb="6">
      <t>ブン</t>
    </rPh>
    <phoneticPr fontId="1"/>
  </si>
  <si>
    <t>発行番号</t>
    <rPh sb="0" eb="2">
      <t>ハッコウ</t>
    </rPh>
    <rPh sb="2" eb="4">
      <t>バンゴウ</t>
    </rPh>
    <phoneticPr fontId="1"/>
  </si>
  <si>
    <t>件　　　　名</t>
    <rPh sb="0" eb="1">
      <t>ケン</t>
    </rPh>
    <rPh sb="5" eb="6">
      <t>メイ</t>
    </rPh>
    <phoneticPr fontId="1"/>
  </si>
  <si>
    <t>所　　属</t>
    <rPh sb="0" eb="1">
      <t>トコロ</t>
    </rPh>
    <rPh sb="3" eb="4">
      <t>ゾク</t>
    </rPh>
    <phoneticPr fontId="1"/>
  </si>
  <si>
    <t>支出目的</t>
    <rPh sb="0" eb="1">
      <t>ササ</t>
    </rPh>
    <rPh sb="1" eb="2">
      <t>デ</t>
    </rPh>
    <rPh sb="2" eb="3">
      <t>メ</t>
    </rPh>
    <rPh sb="3" eb="4">
      <t>マト</t>
    </rPh>
    <phoneticPr fontId="1"/>
  </si>
  <si>
    <t>研究のため</t>
    <rPh sb="0" eb="2">
      <t>ケンキュウ</t>
    </rPh>
    <phoneticPr fontId="1"/>
  </si>
  <si>
    <t>コース（教室）名
（人文社会のみ）</t>
    <rPh sb="4" eb="6">
      <t>キョウシツ</t>
    </rPh>
    <rPh sb="7" eb="8">
      <t>メイ</t>
    </rPh>
    <rPh sb="10" eb="12">
      <t>ジンブン</t>
    </rPh>
    <rPh sb="12" eb="14">
      <t>シャカイ</t>
    </rPh>
    <phoneticPr fontId="1"/>
  </si>
  <si>
    <t>代 表 者　　　　　　氏 名</t>
    <rPh sb="0" eb="1">
      <t>ダイ</t>
    </rPh>
    <rPh sb="2" eb="3">
      <t>オモテ</t>
    </rPh>
    <rPh sb="4" eb="5">
      <t>シャ</t>
    </rPh>
    <rPh sb="11" eb="12">
      <t>シ</t>
    </rPh>
    <rPh sb="13" eb="14">
      <t>メイ</t>
    </rPh>
    <phoneticPr fontId="1"/>
  </si>
  <si>
    <t>担   当　　　　　　　教員名</t>
    <rPh sb="0" eb="1">
      <t>タン</t>
    </rPh>
    <rPh sb="4" eb="5">
      <t>トウ</t>
    </rPh>
    <rPh sb="12" eb="14">
      <t>キョウイン</t>
    </rPh>
    <rPh sb="14" eb="15">
      <t>メイ</t>
    </rPh>
    <phoneticPr fontId="1"/>
  </si>
  <si>
    <t>予算コード</t>
    <rPh sb="0" eb="2">
      <t>ヨサン</t>
    </rPh>
    <phoneticPr fontId="1"/>
  </si>
  <si>
    <t>予算種別</t>
    <rPh sb="0" eb="2">
      <t>ヨサン</t>
    </rPh>
    <rPh sb="2" eb="4">
      <t>シュベツ</t>
    </rPh>
    <phoneticPr fontId="1"/>
  </si>
  <si>
    <t>支払先</t>
    <rPh sb="0" eb="2">
      <t>シハライ</t>
    </rPh>
    <rPh sb="2" eb="3">
      <t>サキ</t>
    </rPh>
    <phoneticPr fontId="1"/>
  </si>
  <si>
    <t>支払金額</t>
    <rPh sb="0" eb="2">
      <t>シハライ</t>
    </rPh>
    <rPh sb="2" eb="4">
      <t>キンガク</t>
    </rPh>
    <phoneticPr fontId="1"/>
  </si>
  <si>
    <t>うち
源泉税額</t>
    <rPh sb="3" eb="5">
      <t>ゲンセン</t>
    </rPh>
    <rPh sb="5" eb="7">
      <t>ゼイガク</t>
    </rPh>
    <phoneticPr fontId="1"/>
  </si>
  <si>
    <t>支 払 予 定 日</t>
    <rPh sb="0" eb="1">
      <t>ササ</t>
    </rPh>
    <rPh sb="2" eb="3">
      <t>バライ</t>
    </rPh>
    <rPh sb="4" eb="5">
      <t>ヨ</t>
    </rPh>
    <rPh sb="6" eb="7">
      <t>サダム</t>
    </rPh>
    <rPh sb="8" eb="9">
      <t>ヒ</t>
    </rPh>
    <phoneticPr fontId="1"/>
  </si>
  <si>
    <t>月</t>
    <rPh sb="0" eb="1">
      <t>ツキ</t>
    </rPh>
    <phoneticPr fontId="1"/>
  </si>
  <si>
    <t>日</t>
    <rPh sb="0" eb="1">
      <t>ニチ</t>
    </rPh>
    <phoneticPr fontId="1"/>
  </si>
  <si>
    <t>源　泉　支　払　日</t>
    <rPh sb="0" eb="1">
      <t>ミナモト</t>
    </rPh>
    <rPh sb="2" eb="3">
      <t>イズミ</t>
    </rPh>
    <rPh sb="4" eb="5">
      <t>ササ</t>
    </rPh>
    <rPh sb="6" eb="7">
      <t>バライ</t>
    </rPh>
    <rPh sb="8" eb="9">
      <t>ビ</t>
    </rPh>
    <phoneticPr fontId="1"/>
  </si>
  <si>
    <t>円</t>
    <rPh sb="0" eb="1">
      <t>エン</t>
    </rPh>
    <phoneticPr fontId="1"/>
  </si>
  <si>
    <t>備考</t>
    <rPh sb="0" eb="2">
      <t>ビコウ</t>
    </rPh>
    <phoneticPr fontId="1"/>
  </si>
  <si>
    <t>外部講師謝金支払基準表</t>
  </si>
  <si>
    <t>特別基準</t>
  </si>
  <si>
    <t>１．一般基準による額では不適当であると認めら れる者、又はその額では講義等を依頼すること が困難であると認められる者</t>
  </si>
  <si>
    <t>適当又は必要と認められる額。</t>
  </si>
  <si>
    <t>ただし、１００,０００円を限度とする。</t>
  </si>
  <si>
    <t>２．都内区市町村職員（首長、副区市町村長又は</t>
  </si>
  <si>
    <t>教育長の職にある者を除く。）</t>
  </si>
  <si>
    <t>一般基準の該当区分支払額の５割相当額とする。</t>
  </si>
  <si>
    <t>講師謝礼(区分A)</t>
    <phoneticPr fontId="1"/>
  </si>
  <si>
    <t>講師謝礼(区分B)</t>
    <phoneticPr fontId="1"/>
  </si>
  <si>
    <t>講師謝礼(区分C)</t>
    <phoneticPr fontId="1"/>
  </si>
  <si>
    <t>講師謝礼(区分D)</t>
    <phoneticPr fontId="1"/>
  </si>
  <si>
    <t>翻訳</t>
    <phoneticPr fontId="1"/>
  </si>
  <si>
    <t>校閲</t>
    <phoneticPr fontId="1"/>
  </si>
  <si>
    <t>テープ起こし</t>
    <phoneticPr fontId="1"/>
  </si>
  <si>
    <t>1時間あたり</t>
    <rPh sb="1" eb="3">
      <t>ジカン</t>
    </rPh>
    <phoneticPr fontId="1"/>
  </si>
  <si>
    <t>原稿料（教授級）</t>
    <rPh sb="4" eb="6">
      <t>キョウジュ</t>
    </rPh>
    <rPh sb="6" eb="7">
      <t>キュウ</t>
    </rPh>
    <phoneticPr fontId="1"/>
  </si>
  <si>
    <t>原稿料（准教授級）</t>
    <rPh sb="4" eb="5">
      <t>ジュン</t>
    </rPh>
    <rPh sb="5" eb="7">
      <t>キョウジュ</t>
    </rPh>
    <rPh sb="7" eb="8">
      <t>キュウ</t>
    </rPh>
    <phoneticPr fontId="1"/>
  </si>
  <si>
    <t>原稿料（助教級）</t>
    <rPh sb="4" eb="6">
      <t>ジョキョウ</t>
    </rPh>
    <rPh sb="6" eb="7">
      <t>キュウ</t>
    </rPh>
    <phoneticPr fontId="1"/>
  </si>
  <si>
    <t>200字詰め1枚あたり（小数点以下切上）</t>
    <rPh sb="3" eb="5">
      <t>ジヅ</t>
    </rPh>
    <rPh sb="7" eb="8">
      <t>マイ</t>
    </rPh>
    <rPh sb="12" eb="15">
      <t>ショウスウテン</t>
    </rPh>
    <rPh sb="15" eb="17">
      <t>イカ</t>
    </rPh>
    <rPh sb="17" eb="19">
      <t>キリアゲ</t>
    </rPh>
    <phoneticPr fontId="1"/>
  </si>
  <si>
    <t>日本語400字あたり</t>
    <rPh sb="0" eb="3">
      <t>ニホンゴ</t>
    </rPh>
    <rPh sb="6" eb="7">
      <t>ジ</t>
    </rPh>
    <phoneticPr fontId="1"/>
  </si>
  <si>
    <t>外国語300語あたり</t>
    <rPh sb="0" eb="3">
      <t>ガイコクゴ</t>
    </rPh>
    <rPh sb="6" eb="7">
      <t>ゴ</t>
    </rPh>
    <phoneticPr fontId="1"/>
  </si>
  <si>
    <t>種別</t>
    <rPh sb="0" eb="2">
      <t>シュベツ</t>
    </rPh>
    <phoneticPr fontId="1"/>
  </si>
  <si>
    <t>単位</t>
    <rPh sb="0" eb="2">
      <t>タンイ</t>
    </rPh>
    <phoneticPr fontId="1"/>
  </si>
  <si>
    <t>定額</t>
    <rPh sb="0" eb="2">
      <t>テイガク</t>
    </rPh>
    <phoneticPr fontId="1"/>
  </si>
  <si>
    <t>上限額</t>
    <rPh sb="0" eb="3">
      <t>ジョウゲンガク</t>
    </rPh>
    <phoneticPr fontId="1"/>
  </si>
  <si>
    <t>10分あたり</t>
    <rPh sb="2" eb="3">
      <t>フン</t>
    </rPh>
    <phoneticPr fontId="1"/>
  </si>
  <si>
    <t>（上記金額には、交通費及び源泉徴収税額を含みます。）</t>
    <rPh sb="1" eb="3">
      <t>ジョウキ</t>
    </rPh>
    <rPh sb="3" eb="5">
      <t>キンガク</t>
    </rPh>
    <rPh sb="8" eb="11">
      <t>コウツウヒ</t>
    </rPh>
    <rPh sb="11" eb="12">
      <t>オヨ</t>
    </rPh>
    <rPh sb="13" eb="19">
      <t>ゲンセンチョウシュウゼイガク</t>
    </rPh>
    <rPh sb="20" eb="21">
      <t>フク</t>
    </rPh>
    <phoneticPr fontId="9"/>
  </si>
  <si>
    <t>本人支給額
（源泉徴収差引）</t>
    <phoneticPr fontId="4"/>
  </si>
  <si>
    <t>経理事務
管理者</t>
    <rPh sb="0" eb="2">
      <t>ケイリ</t>
    </rPh>
    <rPh sb="2" eb="4">
      <t>ジム</t>
    </rPh>
    <rPh sb="5" eb="8">
      <t>カンリシャ</t>
    </rPh>
    <phoneticPr fontId="4"/>
  </si>
  <si>
    <t>（東京都公立大学法人における謝金基準に基づきます。）</t>
    <rPh sb="1" eb="10">
      <t>トウキョウトコウリツダイガクホウジン</t>
    </rPh>
    <rPh sb="14" eb="16">
      <t>シャキン</t>
    </rPh>
    <rPh sb="16" eb="18">
      <t>キジュン</t>
    </rPh>
    <rPh sb="19" eb="20">
      <t>モト</t>
    </rPh>
    <phoneticPr fontId="9"/>
  </si>
  <si>
    <t>謝金の種類</t>
    <rPh sb="0" eb="2">
      <t>シャキン</t>
    </rPh>
    <rPh sb="3" eb="5">
      <t>シュルイ</t>
    </rPh>
    <phoneticPr fontId="14"/>
  </si>
  <si>
    <t>依頼内容</t>
    <rPh sb="0" eb="4">
      <t>イライナイヨウ</t>
    </rPh>
    <phoneticPr fontId="14"/>
  </si>
  <si>
    <t>講演タイトル</t>
    <rPh sb="0" eb="2">
      <t>コウエン</t>
    </rPh>
    <phoneticPr fontId="14"/>
  </si>
  <si>
    <t>目的コード</t>
    <rPh sb="0" eb="2">
      <t>モクテキ</t>
    </rPh>
    <phoneticPr fontId="14"/>
  </si>
  <si>
    <t>担当教員名</t>
    <rPh sb="0" eb="5">
      <t>タントウキョウインメイ</t>
    </rPh>
    <phoneticPr fontId="14"/>
  </si>
  <si>
    <t>予算所管</t>
    <rPh sb="0" eb="4">
      <t>ヨサンショカン</t>
    </rPh>
    <phoneticPr fontId="14"/>
  </si>
  <si>
    <t>予算所管コード</t>
    <rPh sb="0" eb="2">
      <t>ヨサン</t>
    </rPh>
    <rPh sb="2" eb="4">
      <t>ショカン</t>
    </rPh>
    <phoneticPr fontId="14"/>
  </si>
  <si>
    <t>自宅住所</t>
    <rPh sb="0" eb="4">
      <t>ジタクジュウショ</t>
    </rPh>
    <phoneticPr fontId="14"/>
  </si>
  <si>
    <t>支払方法</t>
    <rPh sb="0" eb="4">
      <t>シハライホウホウ</t>
    </rPh>
    <phoneticPr fontId="14"/>
  </si>
  <si>
    <t>受講者割増し</t>
    <rPh sb="0" eb="3">
      <t>ジュコウシャ</t>
    </rPh>
    <rPh sb="3" eb="5">
      <t>ワリマ</t>
    </rPh>
    <phoneticPr fontId="14"/>
  </si>
  <si>
    <t>遠隔地割増し</t>
    <rPh sb="0" eb="5">
      <t>エンカクチワリマ</t>
    </rPh>
    <phoneticPr fontId="14"/>
  </si>
  <si>
    <t>居住/非居住</t>
    <rPh sb="0" eb="2">
      <t>キョジュウ</t>
    </rPh>
    <rPh sb="3" eb="6">
      <t>ヒキョジュウ</t>
    </rPh>
    <phoneticPr fontId="14"/>
  </si>
  <si>
    <t>口座振替</t>
    <rPh sb="0" eb="4">
      <t>コウザフリカエ</t>
    </rPh>
    <phoneticPr fontId="14"/>
  </si>
  <si>
    <t>【支払方法】</t>
    <rPh sb="1" eb="5">
      <t>シハライホウホウ</t>
    </rPh>
    <phoneticPr fontId="14"/>
  </si>
  <si>
    <t>現金払（資金前渡）</t>
    <rPh sb="0" eb="3">
      <t>ゲンキンバラ</t>
    </rPh>
    <rPh sb="4" eb="8">
      <t>シキンゼント</t>
    </rPh>
    <phoneticPr fontId="14"/>
  </si>
  <si>
    <t>【謝金の種類】※代表的な各種単価の一覧</t>
    <rPh sb="1" eb="3">
      <t>シャキン</t>
    </rPh>
    <rPh sb="4" eb="6">
      <t>シュルイ</t>
    </rPh>
    <rPh sb="8" eb="11">
      <t>ダイヒョウテキ</t>
    </rPh>
    <rPh sb="12" eb="14">
      <t>カクシュ</t>
    </rPh>
    <rPh sb="14" eb="16">
      <t>タンカ</t>
    </rPh>
    <rPh sb="17" eb="19">
      <t>イチラン</t>
    </rPh>
    <phoneticPr fontId="1"/>
  </si>
  <si>
    <t>参考：外部講師謝金支払基準表</t>
    <rPh sb="0" eb="2">
      <t>サンコウ</t>
    </rPh>
    <phoneticPr fontId="1"/>
  </si>
  <si>
    <t>　該当のケースが出てきたら、取り急ぎ文系事務室までご相談ください。</t>
    <rPh sb="1" eb="3">
      <t>ガイトウ</t>
    </rPh>
    <rPh sb="8" eb="9">
      <t>デ</t>
    </rPh>
    <rPh sb="14" eb="15">
      <t>ト</t>
    </rPh>
    <rPh sb="16" eb="17">
      <t>イソ</t>
    </rPh>
    <rPh sb="18" eb="23">
      <t>ブンケイジムシツ</t>
    </rPh>
    <rPh sb="26" eb="28">
      <t>ソウダン</t>
    </rPh>
    <phoneticPr fontId="1"/>
  </si>
  <si>
    <t>～</t>
    <phoneticPr fontId="14"/>
  </si>
  <si>
    <t>～</t>
    <phoneticPr fontId="1"/>
  </si>
  <si>
    <t>その他（内容を右記に記載）</t>
    <rPh sb="4" eb="6">
      <t>ナイヨウ</t>
    </rPh>
    <rPh sb="7" eb="9">
      <t>ウキ</t>
    </rPh>
    <rPh sb="10" eb="12">
      <t>キサイ</t>
    </rPh>
    <phoneticPr fontId="1"/>
  </si>
  <si>
    <t>講師謝礼(区分A)</t>
  </si>
  <si>
    <t>実施日時</t>
    <rPh sb="0" eb="2">
      <t>ジッシ</t>
    </rPh>
    <rPh sb="2" eb="4">
      <t>ニチジ</t>
    </rPh>
    <phoneticPr fontId="14"/>
  </si>
  <si>
    <t>【居住/非居住】</t>
    <rPh sb="1" eb="3">
      <t>キョジュウ</t>
    </rPh>
    <rPh sb="4" eb="5">
      <t>ヒ</t>
    </rPh>
    <rPh sb="5" eb="7">
      <t>キョジュウ</t>
    </rPh>
    <phoneticPr fontId="14"/>
  </si>
  <si>
    <t>居住者</t>
    <rPh sb="0" eb="3">
      <t>キョジュウシャ</t>
    </rPh>
    <phoneticPr fontId="14"/>
  </si>
  <si>
    <t>最 寄 駅</t>
    <rPh sb="0" eb="1">
      <t>サイ</t>
    </rPh>
    <rPh sb="2" eb="3">
      <t>ヤドリキ</t>
    </rPh>
    <rPh sb="4" eb="5">
      <t>エキ</t>
    </rPh>
    <phoneticPr fontId="14"/>
  </si>
  <si>
    <t>そ の 他
（内容）</t>
    <rPh sb="4" eb="5">
      <t>タ</t>
    </rPh>
    <rPh sb="7" eb="9">
      <t>ナイヨウ</t>
    </rPh>
    <phoneticPr fontId="14"/>
  </si>
  <si>
    <t>財　　源</t>
    <rPh sb="0" eb="1">
      <t>ザイ</t>
    </rPh>
    <rPh sb="3" eb="4">
      <t>ミナモト</t>
    </rPh>
    <phoneticPr fontId="14"/>
  </si>
  <si>
    <t>【財源】</t>
    <rPh sb="1" eb="3">
      <t>ザイゲン</t>
    </rPh>
    <phoneticPr fontId="14"/>
  </si>
  <si>
    <t>一般財源</t>
    <rPh sb="0" eb="4">
      <t>イッパンザイゲン</t>
    </rPh>
    <phoneticPr fontId="14"/>
  </si>
  <si>
    <t>一般財源研究費</t>
    <rPh sb="0" eb="7">
      <t>イッパンザイゲンケンキュウヒ</t>
    </rPh>
    <phoneticPr fontId="14"/>
  </si>
  <si>
    <t>外部資金</t>
    <rPh sb="0" eb="4">
      <t>ガイブシキン</t>
    </rPh>
    <phoneticPr fontId="14"/>
  </si>
  <si>
    <t>科学研究費</t>
    <rPh sb="0" eb="5">
      <t>カガクケンキュウヒ</t>
    </rPh>
    <phoneticPr fontId="14"/>
  </si>
  <si>
    <t>教育費</t>
    <rPh sb="0" eb="3">
      <t>キョウイクヒ</t>
    </rPh>
    <phoneticPr fontId="14"/>
  </si>
  <si>
    <t>基本研究費、傾斜的研究費</t>
    <rPh sb="0" eb="5">
      <t>キホンケンキュウヒ</t>
    </rPh>
    <rPh sb="6" eb="12">
      <t>ケイシャテキケンキュウヒ</t>
    </rPh>
    <phoneticPr fontId="14"/>
  </si>
  <si>
    <t>受託研究費、提案公募型、寄付金等</t>
    <rPh sb="0" eb="2">
      <t>ジュタク</t>
    </rPh>
    <rPh sb="2" eb="5">
      <t>ケンキュウヒ</t>
    </rPh>
    <rPh sb="6" eb="11">
      <t>テイアンコウボガタ</t>
    </rPh>
    <rPh sb="12" eb="15">
      <t>キフキン</t>
    </rPh>
    <rPh sb="15" eb="16">
      <t>トウ</t>
    </rPh>
    <phoneticPr fontId="14"/>
  </si>
  <si>
    <t>目　　的</t>
    <rPh sb="0" eb="1">
      <t>メ</t>
    </rPh>
    <rPh sb="3" eb="4">
      <t>マト</t>
    </rPh>
    <phoneticPr fontId="14"/>
  </si>
  <si>
    <t>依頼先氏名
（支払先）</t>
    <rPh sb="0" eb="3">
      <t>イライサキ</t>
    </rPh>
    <rPh sb="3" eb="5">
      <t>シメイ</t>
    </rPh>
    <rPh sb="7" eb="9">
      <t>シハライ</t>
    </rPh>
    <rPh sb="9" eb="10">
      <t>サキ</t>
    </rPh>
    <phoneticPr fontId="14"/>
  </si>
  <si>
    <t>役　　職</t>
    <rPh sb="0" eb="1">
      <t>ヤク</t>
    </rPh>
    <rPh sb="3" eb="4">
      <t>ショク</t>
    </rPh>
    <phoneticPr fontId="14"/>
  </si>
  <si>
    <t>所　　属</t>
    <rPh sb="0" eb="1">
      <t>ショ</t>
    </rPh>
    <rPh sb="3" eb="4">
      <t>ゾク</t>
    </rPh>
    <phoneticPr fontId="14"/>
  </si>
  <si>
    <t>担当教員所属</t>
    <rPh sb="0" eb="6">
      <t>タントウキョウインショゾク</t>
    </rPh>
    <phoneticPr fontId="14"/>
  </si>
  <si>
    <t>１時間あたり</t>
    <phoneticPr fontId="14"/>
  </si>
  <si>
    <t>支払額（税込）</t>
    <phoneticPr fontId="14"/>
  </si>
  <si>
    <t>社会学</t>
  </si>
  <si>
    <t>社会人類学</t>
  </si>
  <si>
    <t>社会福祉学</t>
  </si>
  <si>
    <t>心理学</t>
  </si>
  <si>
    <t>臨床心理学</t>
  </si>
  <si>
    <t>教育学</t>
  </si>
  <si>
    <t>言語科学</t>
  </si>
  <si>
    <t>日本語教育学</t>
    <rPh sb="0" eb="3">
      <t>ニホンゴ</t>
    </rPh>
    <rPh sb="3" eb="6">
      <t>キョウイクガク</t>
    </rPh>
    <phoneticPr fontId="14"/>
  </si>
  <si>
    <t>哲学</t>
  </si>
  <si>
    <t>歴史学・考古学</t>
  </si>
  <si>
    <t>表象文化論</t>
  </si>
  <si>
    <t>日本文学</t>
  </si>
  <si>
    <t>中国文学</t>
  </si>
  <si>
    <t>英文学</t>
  </si>
  <si>
    <t>ドイツ文学</t>
  </si>
  <si>
    <t>フランス文学</t>
  </si>
  <si>
    <t>教授</t>
    <rPh sb="0" eb="2">
      <t>キョウジュ</t>
    </rPh>
    <phoneticPr fontId="14"/>
  </si>
  <si>
    <t>准教授</t>
    <rPh sb="0" eb="3">
      <t>ジュンキョウジュ</t>
    </rPh>
    <phoneticPr fontId="14"/>
  </si>
  <si>
    <t>助教</t>
    <rPh sb="0" eb="2">
      <t>ジョキョウ</t>
    </rPh>
    <phoneticPr fontId="14"/>
  </si>
  <si>
    <t>担当教員職</t>
    <rPh sb="0" eb="4">
      <t>タントウキョウイン</t>
    </rPh>
    <rPh sb="4" eb="5">
      <t>ショク</t>
    </rPh>
    <phoneticPr fontId="14"/>
  </si>
  <si>
    <t>人文科学研究科社会行動学専攻</t>
    <phoneticPr fontId="14"/>
  </si>
  <si>
    <t>人文科学研究科人間科学専攻</t>
    <phoneticPr fontId="14"/>
  </si>
  <si>
    <t>人文科学研究科文化基礎論専攻</t>
    <phoneticPr fontId="14"/>
  </si>
  <si>
    <t>人文科学研究科文化関係論専攻</t>
    <phoneticPr fontId="14"/>
  </si>
  <si>
    <t>法学政治学研究科法学政治学専攻</t>
    <phoneticPr fontId="14"/>
  </si>
  <si>
    <t>法学政治学研究科法曹養成専攻</t>
    <phoneticPr fontId="14"/>
  </si>
  <si>
    <t>経営学研究科経営学専攻</t>
    <phoneticPr fontId="14"/>
  </si>
  <si>
    <t>都市環境科学研究科都市政策科学域</t>
    <phoneticPr fontId="14"/>
  </si>
  <si>
    <t>あり</t>
  </si>
  <si>
    <t>あり</t>
    <phoneticPr fontId="14"/>
  </si>
  <si>
    <t>なし</t>
  </si>
  <si>
    <t>なし</t>
    <phoneticPr fontId="14"/>
  </si>
  <si>
    <t>【受講者割増し】</t>
    <rPh sb="1" eb="4">
      <t>ジュコウシャ</t>
    </rPh>
    <rPh sb="4" eb="6">
      <t>ワリマ</t>
    </rPh>
    <phoneticPr fontId="14"/>
  </si>
  <si>
    <t>【遠隔地割増し】</t>
    <rPh sb="1" eb="4">
      <t>エンカクチ</t>
    </rPh>
    <rPh sb="4" eb="6">
      <t>ワリマ</t>
    </rPh>
    <phoneticPr fontId="14"/>
  </si>
  <si>
    <t>片道50km以上100km未満</t>
    <rPh sb="0" eb="2">
      <t>カタミチ</t>
    </rPh>
    <rPh sb="6" eb="8">
      <t>イジョウ</t>
    </rPh>
    <rPh sb="13" eb="15">
      <t>ミマン</t>
    </rPh>
    <phoneticPr fontId="14"/>
  </si>
  <si>
    <t>片道100km以上200km未満</t>
    <rPh sb="0" eb="2">
      <t>カタミチ</t>
    </rPh>
    <rPh sb="7" eb="9">
      <t>イジョウ</t>
    </rPh>
    <rPh sb="14" eb="16">
      <t>ミマン</t>
    </rPh>
    <phoneticPr fontId="14"/>
  </si>
  <si>
    <t>片道400km以上</t>
    <rPh sb="0" eb="2">
      <t>カタミチ</t>
    </rPh>
    <rPh sb="7" eb="9">
      <t>イジョウ</t>
    </rPh>
    <phoneticPr fontId="14"/>
  </si>
  <si>
    <t>片道200km以上400km未満</t>
    <rPh sb="0" eb="2">
      <t>カタミチ</t>
    </rPh>
    <rPh sb="7" eb="9">
      <t>イジョウ</t>
    </rPh>
    <rPh sb="14" eb="16">
      <t>ミマン</t>
    </rPh>
    <phoneticPr fontId="14"/>
  </si>
  <si>
    <t>旅費相当</t>
    <rPh sb="0" eb="2">
      <t>リョヒ</t>
    </rPh>
    <rPh sb="2" eb="4">
      <t>ソウトウ</t>
    </rPh>
    <phoneticPr fontId="14"/>
  </si>
  <si>
    <r>
      <rPr>
        <sz val="9"/>
        <color theme="1"/>
        <rFont val="ＭＳ Ｐゴシック"/>
        <family val="3"/>
        <charset val="128"/>
        <scheme val="minor"/>
      </rPr>
      <t>プロジェクトコード</t>
    </r>
    <r>
      <rPr>
        <sz val="10"/>
        <color theme="1"/>
        <rFont val="ＭＳ Ｐゴシック"/>
        <family val="3"/>
        <charset val="128"/>
        <scheme val="minor"/>
      </rPr>
      <t xml:space="preserve">
科研費の場合</t>
    </r>
    <rPh sb="10" eb="13">
      <t>カケンヒ</t>
    </rPh>
    <rPh sb="14" eb="16">
      <t>バアイ</t>
    </rPh>
    <phoneticPr fontId="14"/>
  </si>
  <si>
    <t>※『遠隔地割増』がある場合は、旅費の精算はできません。</t>
    <phoneticPr fontId="14"/>
  </si>
  <si>
    <t>謝金単価</t>
    <rPh sb="0" eb="4">
      <t>シャキンタンカ</t>
    </rPh>
    <phoneticPr fontId="14"/>
  </si>
  <si>
    <t>受講者割増し</t>
    <rPh sb="0" eb="5">
      <t>ジュコウシャワリマ</t>
    </rPh>
    <phoneticPr fontId="14"/>
  </si>
  <si>
    <t>標準謝金単価</t>
    <rPh sb="0" eb="2">
      <t>ヒョウジュン</t>
    </rPh>
    <rPh sb="2" eb="6">
      <t>シャキンタンカ</t>
    </rPh>
    <phoneticPr fontId="14"/>
  </si>
  <si>
    <t>実施場所</t>
    <rPh sb="0" eb="2">
      <t>ジッシ</t>
    </rPh>
    <rPh sb="2" eb="4">
      <t>バショ</t>
    </rPh>
    <phoneticPr fontId="14"/>
  </si>
  <si>
    <t>講演時間</t>
    <rPh sb="0" eb="4">
      <t>コウエンジカン</t>
    </rPh>
    <phoneticPr fontId="14"/>
  </si>
  <si>
    <t>対象総時間</t>
    <rPh sb="0" eb="2">
      <t>タイショウ</t>
    </rPh>
    <rPh sb="2" eb="3">
      <t>ソウ</t>
    </rPh>
    <rPh sb="3" eb="5">
      <t>ジカン</t>
    </rPh>
    <phoneticPr fontId="1"/>
  </si>
  <si>
    <t>単位</t>
    <rPh sb="0" eb="2">
      <t>タンイ</t>
    </rPh>
    <phoneticPr fontId="14"/>
  </si>
  <si>
    <t>単位（時間）</t>
    <rPh sb="0" eb="2">
      <t>タンイ</t>
    </rPh>
    <rPh sb="3" eb="5">
      <t>ジカン</t>
    </rPh>
    <phoneticPr fontId="14"/>
  </si>
  <si>
    <t>単位（時間以外）</t>
    <rPh sb="0" eb="2">
      <t>タンイ</t>
    </rPh>
    <rPh sb="3" eb="7">
      <t>ジカンイガイ</t>
    </rPh>
    <phoneticPr fontId="14"/>
  </si>
  <si>
    <t>源泉所得税</t>
    <rPh sb="0" eb="5">
      <t>ゲンセンショトクゼイ</t>
    </rPh>
    <phoneticPr fontId="14"/>
  </si>
  <si>
    <t>差引支払額</t>
    <rPh sb="0" eb="2">
      <t>サシヒキ</t>
    </rPh>
    <rPh sb="2" eb="5">
      <t>シハライガク</t>
    </rPh>
    <phoneticPr fontId="14"/>
  </si>
  <si>
    <t>＋</t>
    <phoneticPr fontId="14"/>
  </si>
  <si>
    <t>旅費相当</t>
    <rPh sb="0" eb="4">
      <t>リョヒソウトウ</t>
    </rPh>
    <phoneticPr fontId="14"/>
  </si>
  <si>
    <t>支出額</t>
    <rPh sb="0" eb="2">
      <t>シシュツ</t>
    </rPh>
    <rPh sb="2" eb="3">
      <t>ガク</t>
    </rPh>
    <phoneticPr fontId="14"/>
  </si>
  <si>
    <t>※最終的な支出額は会計担当にご確認ください。</t>
    <rPh sb="1" eb="4">
      <t>サイシュウテキ</t>
    </rPh>
    <rPh sb="5" eb="8">
      <t>シシュツガク</t>
    </rPh>
    <rPh sb="9" eb="13">
      <t>カイケイタントウ</t>
    </rPh>
    <rPh sb="15" eb="17">
      <t>カクニン</t>
    </rPh>
    <phoneticPr fontId="14"/>
  </si>
  <si>
    <t>セミナーでの講演</t>
    <rPh sb="6" eb="8">
      <t>コウエン</t>
    </rPh>
    <phoneticPr fontId="14"/>
  </si>
  <si>
    <t>◎◎　◎◎</t>
    <phoneticPr fontId="14"/>
  </si>
  <si>
    <t>東京大学　〇〇学部</t>
    <rPh sb="0" eb="4">
      <t>トウキョウダイガク</t>
    </rPh>
    <rPh sb="7" eb="9">
      <t>ガクブ</t>
    </rPh>
    <phoneticPr fontId="14"/>
  </si>
  <si>
    <t>駒場東大前</t>
    <rPh sb="0" eb="5">
      <t>コマバトウダイマエ</t>
    </rPh>
    <phoneticPr fontId="14"/>
  </si>
  <si>
    <t>東京都〇〇区〇〇1-1-1</t>
    <rPh sb="0" eb="3">
      <t>トウキョウト</t>
    </rPh>
    <rPh sb="5" eb="6">
      <t>ク</t>
    </rPh>
    <phoneticPr fontId="14"/>
  </si>
  <si>
    <t>東京都立大学　〇号館〇〇教室</t>
    <rPh sb="0" eb="2">
      <t>トウキョウ</t>
    </rPh>
    <rPh sb="2" eb="4">
      <t>トリツ</t>
    </rPh>
    <rPh sb="4" eb="6">
      <t>ダイガク</t>
    </rPh>
    <rPh sb="8" eb="10">
      <t>ゴウカン</t>
    </rPh>
    <rPh sb="12" eb="14">
      <t>キョウシツ</t>
    </rPh>
    <phoneticPr fontId="14"/>
  </si>
  <si>
    <t>セミナー「●●●●」</t>
    <phoneticPr fontId="14"/>
  </si>
  <si>
    <t>◆◆　◆◆</t>
    <phoneticPr fontId="14"/>
  </si>
  <si>
    <t>〇〇）◆◆　◆◆</t>
    <phoneticPr fontId="14"/>
  </si>
  <si>
    <t>1C11111</t>
    <phoneticPr fontId="14"/>
  </si>
  <si>
    <t>研）基本研究費共通</t>
    <rPh sb="0" eb="1">
      <t>ケン</t>
    </rPh>
    <rPh sb="2" eb="9">
      <t>キホンケンキュウヒキョウツウ</t>
    </rPh>
    <phoneticPr fontId="14"/>
  </si>
  <si>
    <t>プルダウン必須選択</t>
    <rPh sb="5" eb="7">
      <t>ヒッス</t>
    </rPh>
    <phoneticPr fontId="14"/>
  </si>
  <si>
    <t>必須記入項目</t>
    <rPh sb="2" eb="4">
      <t>キニュウ</t>
    </rPh>
    <phoneticPr fontId="14"/>
  </si>
  <si>
    <t>東京都立大学</t>
    <rPh sb="0" eb="6">
      <t>トウキョウトリツダイガク</t>
    </rPh>
    <phoneticPr fontId="9"/>
  </si>
  <si>
    <t>具体的な依頼内容</t>
    <phoneticPr fontId="14"/>
  </si>
  <si>
    <t>請　　　　求　　　　書</t>
    <rPh sb="0" eb="11">
      <t>セイキュウショ</t>
    </rPh>
    <phoneticPr fontId="1"/>
  </si>
  <si>
    <t>東京都公立大学法人　理事長　　殿</t>
    <rPh sb="0" eb="3">
      <t>トウキョウト</t>
    </rPh>
    <rPh sb="3" eb="5">
      <t>コウリツ</t>
    </rPh>
    <rPh sb="5" eb="7">
      <t>ダイガク</t>
    </rPh>
    <rPh sb="7" eb="9">
      <t>ホウジン</t>
    </rPh>
    <rPh sb="10" eb="13">
      <t>リジチョウ</t>
    </rPh>
    <rPh sb="15" eb="16">
      <t>ドノ</t>
    </rPh>
    <phoneticPr fontId="1"/>
  </si>
  <si>
    <t>氏　名</t>
    <rPh sb="0" eb="1">
      <t>シ</t>
    </rPh>
    <rPh sb="2" eb="3">
      <t>メイ</t>
    </rPh>
    <phoneticPr fontId="1"/>
  </si>
  <si>
    <t>下記のとおり請求します。</t>
    <rPh sb="0" eb="2">
      <t>カキ</t>
    </rPh>
    <rPh sb="6" eb="8">
      <t>セイキュウ</t>
    </rPh>
    <phoneticPr fontId="14"/>
  </si>
  <si>
    <t>請求金額</t>
    <rPh sb="0" eb="2">
      <t>セイキュウ</t>
    </rPh>
    <rPh sb="2" eb="4">
      <t>キンガク</t>
    </rPh>
    <phoneticPr fontId="1"/>
  </si>
  <si>
    <t>円 （10％税込）</t>
    <rPh sb="0" eb="1">
      <t>エン</t>
    </rPh>
    <phoneticPr fontId="1"/>
  </si>
  <si>
    <t>日付</t>
    <rPh sb="0" eb="2">
      <t>ヒヅケ</t>
    </rPh>
    <phoneticPr fontId="1"/>
  </si>
  <si>
    <t>内容</t>
    <rPh sb="0" eb="2">
      <t>ナイヨウ</t>
    </rPh>
    <phoneticPr fontId="14"/>
  </si>
  <si>
    <t>内訳</t>
    <rPh sb="0" eb="2">
      <t>ウチワケ</t>
    </rPh>
    <phoneticPr fontId="1"/>
  </si>
  <si>
    <t>謝礼金額</t>
  </si>
  <si>
    <t>円/時間 ×</t>
    <rPh sb="0" eb="1">
      <t>エン</t>
    </rPh>
    <rPh sb="2" eb="4">
      <t>ジカン</t>
    </rPh>
    <phoneticPr fontId="1"/>
  </si>
  <si>
    <t>時間　＝</t>
    <rPh sb="0" eb="2">
      <t>ジカン</t>
    </rPh>
    <phoneticPr fontId="1"/>
  </si>
  <si>
    <t>源泉徴収金額</t>
    <phoneticPr fontId="1"/>
  </si>
  <si>
    <t xml:space="preserve"> ×</t>
    <phoneticPr fontId="1"/>
  </si>
  <si>
    <t>差引金額</t>
    <rPh sb="0" eb="2">
      <t>サシヒキ</t>
    </rPh>
    <rPh sb="2" eb="3">
      <t>キン</t>
    </rPh>
    <rPh sb="3" eb="4">
      <t>ガク</t>
    </rPh>
    <phoneticPr fontId="1"/>
  </si>
  <si>
    <t>　　年　　　月　　　日</t>
    <phoneticPr fontId="14"/>
  </si>
  <si>
    <t>旅費相当額</t>
    <rPh sb="0" eb="5">
      <t>リョヒソウトウガク</t>
    </rPh>
    <phoneticPr fontId="1"/>
  </si>
  <si>
    <t>＝</t>
    <phoneticPr fontId="1"/>
  </si>
  <si>
    <t>⇐ 旅費相当額を支払う場合は15行目に追加する</t>
    <rPh sb="2" eb="7">
      <t>リョヒソウトウガク</t>
    </rPh>
    <rPh sb="8" eb="10">
      <t>シハラ</t>
    </rPh>
    <rPh sb="11" eb="13">
      <t>バアイ</t>
    </rPh>
    <rPh sb="16" eb="18">
      <t>ギョウメ</t>
    </rPh>
    <rPh sb="19" eb="21">
      <t>ツイカ</t>
    </rPh>
    <phoneticPr fontId="14"/>
  </si>
  <si>
    <r>
      <rPr>
        <sz val="10"/>
        <rFont val="ＭＳ Ｐゴシック"/>
        <family val="3"/>
        <charset val="128"/>
      </rPr>
      <t>　⇓　</t>
    </r>
    <r>
      <rPr>
        <sz val="10"/>
        <rFont val="ＭＳ Ｐゴシック"/>
        <family val="3"/>
        <charset val="128"/>
        <scheme val="minor"/>
      </rPr>
      <t>講演の場合、ご記入ください　⇓</t>
    </r>
    <rPh sb="3" eb="5">
      <t>コウエン</t>
    </rPh>
    <rPh sb="6" eb="8">
      <t>バアイ</t>
    </rPh>
    <rPh sb="10" eb="12">
      <t>キニュウ</t>
    </rPh>
    <phoneticPr fontId="14"/>
  </si>
  <si>
    <t>承　諾　書</t>
    <rPh sb="0" eb="1">
      <t>ショウ</t>
    </rPh>
    <rPh sb="2" eb="3">
      <t>ダク</t>
    </rPh>
    <rPh sb="4" eb="5">
      <t>ショ</t>
    </rPh>
    <phoneticPr fontId="9"/>
  </si>
  <si>
    <t>謝 金 支 出 金 額 内 訳 書</t>
    <rPh sb="0" eb="1">
      <t>シャ</t>
    </rPh>
    <rPh sb="2" eb="3">
      <t>カネ</t>
    </rPh>
    <rPh sb="4" eb="5">
      <t>シ</t>
    </rPh>
    <rPh sb="6" eb="7">
      <t>デ</t>
    </rPh>
    <rPh sb="8" eb="9">
      <t>カネ</t>
    </rPh>
    <rPh sb="10" eb="11">
      <t>ガク</t>
    </rPh>
    <rPh sb="12" eb="13">
      <t>ナイ</t>
    </rPh>
    <rPh sb="14" eb="15">
      <t>ワケ</t>
    </rPh>
    <rPh sb="16" eb="17">
      <t>ショ</t>
    </rPh>
    <phoneticPr fontId="1"/>
  </si>
  <si>
    <t>〔内　訳〕</t>
    <rPh sb="1" eb="2">
      <t>ナイ</t>
    </rPh>
    <rPh sb="3" eb="4">
      <t>ヤク</t>
    </rPh>
    <phoneticPr fontId="1"/>
  </si>
  <si>
    <t>単価</t>
    <rPh sb="0" eb="2">
      <t>タンカ</t>
    </rPh>
    <phoneticPr fontId="4"/>
  </si>
  <si>
    <t>×</t>
    <phoneticPr fontId="4"/>
  </si>
  <si>
    <t>単位</t>
    <rPh sb="0" eb="2">
      <t>タンイ</t>
    </rPh>
    <phoneticPr fontId="4"/>
  </si>
  <si>
    <t>謝金金額</t>
    <phoneticPr fontId="4"/>
  </si>
  <si>
    <t>年　　　　度</t>
    <rPh sb="0" eb="1">
      <t>トシ</t>
    </rPh>
    <rPh sb="5" eb="6">
      <t>ド</t>
    </rPh>
    <phoneticPr fontId="1"/>
  </si>
  <si>
    <t>参加人数</t>
    <rPh sb="0" eb="4">
      <t>サンカニンズウ</t>
    </rPh>
    <phoneticPr fontId="4"/>
  </si>
  <si>
    <t>名</t>
    <rPh sb="0" eb="1">
      <t>メイ</t>
    </rPh>
    <phoneticPr fontId="4"/>
  </si>
  <si>
    <t>（受講者割増し</t>
    <rPh sb="1" eb="4">
      <t>ジュコウシャ</t>
    </rPh>
    <rPh sb="4" eb="6">
      <t>ワリマ</t>
    </rPh>
    <phoneticPr fontId="4"/>
  </si>
  <si>
    <t>割増しなし</t>
    <rPh sb="0" eb="2">
      <t>ワリマ</t>
    </rPh>
    <phoneticPr fontId="14"/>
  </si>
  <si>
    <t>遠隔地割増し</t>
    <rPh sb="0" eb="5">
      <t>エンカクチワリマ</t>
    </rPh>
    <phoneticPr fontId="4"/>
  </si>
  <si>
    <t>片道</t>
    <rPh sb="0" eb="2">
      <t>カタミチ</t>
    </rPh>
    <phoneticPr fontId="4"/>
  </si>
  <si>
    <t>km</t>
    <phoneticPr fontId="4"/>
  </si>
  <si>
    <t>時間</t>
    <rPh sb="0" eb="2">
      <t>ジカン</t>
    </rPh>
    <phoneticPr fontId="4"/>
  </si>
  <si>
    <t>円</t>
    <rPh sb="0" eb="1">
      <t>エン</t>
    </rPh>
    <phoneticPr fontId="4"/>
  </si>
  <si>
    <t>源泉所得税</t>
    <rPh sb="0" eb="2">
      <t>ゲンセン</t>
    </rPh>
    <rPh sb="2" eb="5">
      <t>ショトクゼイ</t>
    </rPh>
    <phoneticPr fontId="4"/>
  </si>
  <si>
    <t>支給総額</t>
    <rPh sb="0" eb="4">
      <t>シキュウソウガク</t>
    </rPh>
    <phoneticPr fontId="4"/>
  </si>
  <si>
    <t>旅費相当額</t>
    <rPh sb="0" eb="5">
      <t>リョヒソウトウガク</t>
    </rPh>
    <phoneticPr fontId="4"/>
  </si>
  <si>
    <t>人文科学研究科社会行動学専攻</t>
  </si>
  <si>
    <t>※承諾書は原本を、それ以外はデータで担当に提出してください。</t>
    <rPh sb="1" eb="4">
      <t>ショウダクショ</t>
    </rPh>
    <rPh sb="5" eb="7">
      <t>ゲンポン</t>
    </rPh>
    <rPh sb="11" eb="13">
      <t>イガイ</t>
    </rPh>
    <rPh sb="18" eb="20">
      <t>タントウ</t>
    </rPh>
    <rPh sb="21" eb="23">
      <t>テイシュツ</t>
    </rPh>
    <phoneticPr fontId="14"/>
  </si>
  <si>
    <t>１</t>
    <phoneticPr fontId="9"/>
  </si>
  <si>
    <t>２</t>
    <phoneticPr fontId="9"/>
  </si>
  <si>
    <t>３</t>
    <phoneticPr fontId="9"/>
  </si>
  <si>
    <t>４</t>
    <phoneticPr fontId="9"/>
  </si>
  <si>
    <t>５</t>
    <phoneticPr fontId="9"/>
  </si>
  <si>
    <t>依頼内容</t>
    <rPh sb="0" eb="4">
      <t>イライナイヨウ</t>
    </rPh>
    <phoneticPr fontId="9"/>
  </si>
  <si>
    <t>謝礼</t>
    <rPh sb="0" eb="2">
      <t>シャレイ</t>
    </rPh>
    <phoneticPr fontId="9"/>
  </si>
  <si>
    <t>場所</t>
    <rPh sb="0" eb="2">
      <t>バショ</t>
    </rPh>
    <phoneticPr fontId="9"/>
  </si>
  <si>
    <t>その他</t>
    <rPh sb="2" eb="3">
      <t>タ</t>
    </rPh>
    <phoneticPr fontId="9"/>
  </si>
  <si>
    <t>非居住者（国外源泉所得）</t>
    <rPh sb="0" eb="4">
      <t>ヒキョジュウシャ</t>
    </rPh>
    <rPh sb="5" eb="11">
      <t>コクガイゲンセンショトク</t>
    </rPh>
    <phoneticPr fontId="14"/>
  </si>
  <si>
    <t>非居住者（国内源泉所得）</t>
    <rPh sb="0" eb="4">
      <t>ヒキョジュウシャ</t>
    </rPh>
    <rPh sb="5" eb="7">
      <t>コクナイ</t>
    </rPh>
    <rPh sb="7" eb="11">
      <t>ゲンセンショトク</t>
    </rPh>
    <phoneticPr fontId="14"/>
  </si>
  <si>
    <t>実施日</t>
    <rPh sb="0" eb="3">
      <t>ジッシビ</t>
    </rPh>
    <phoneticPr fontId="9"/>
  </si>
  <si>
    <t>支払金額</t>
    <rPh sb="0" eb="4">
      <t>シハライキンガク</t>
    </rPh>
    <phoneticPr fontId="14"/>
  </si>
  <si>
    <t>債主コード</t>
    <rPh sb="0" eb="2">
      <t>サイシュ</t>
    </rPh>
    <phoneticPr fontId="4"/>
  </si>
  <si>
    <t>実施日
（経費精算日）</t>
    <rPh sb="0" eb="3">
      <t>ジッシビ</t>
    </rPh>
    <rPh sb="5" eb="10">
      <t>ケイヒセイサンヒ</t>
    </rPh>
    <phoneticPr fontId="4"/>
  </si>
  <si>
    <t>起案決定日
（申請日）</t>
    <rPh sb="0" eb="2">
      <t>キアン</t>
    </rPh>
    <rPh sb="2" eb="5">
      <t>ケッテイビ</t>
    </rPh>
    <rPh sb="7" eb="10">
      <t>シンセイビ</t>
    </rPh>
    <phoneticPr fontId="4"/>
  </si>
  <si>
    <t>消 費 税 区 分</t>
    <rPh sb="0" eb="1">
      <t>ショウ</t>
    </rPh>
    <rPh sb="2" eb="3">
      <t>ヒ</t>
    </rPh>
    <rPh sb="6" eb="7">
      <t>ク</t>
    </rPh>
    <rPh sb="8" eb="9">
      <t>ブン</t>
    </rPh>
    <phoneticPr fontId="4"/>
  </si>
  <si>
    <t>□</t>
  </si>
  <si>
    <t>10％税込</t>
    <rPh sb="3" eb="5">
      <t>ゼイコ</t>
    </rPh>
    <phoneticPr fontId="4"/>
  </si>
  <si>
    <t>免税0％</t>
    <rPh sb="0" eb="2">
      <t>メンゼイ</t>
    </rPh>
    <phoneticPr fontId="4"/>
  </si>
  <si>
    <t>免税8％
_経過措置80％</t>
    <rPh sb="0" eb="2">
      <t>メンゼイ</t>
    </rPh>
    <rPh sb="6" eb="10">
      <t>ケイカソチ</t>
    </rPh>
    <phoneticPr fontId="4"/>
  </si>
  <si>
    <t>不課税仕入</t>
    <rPh sb="0" eb="3">
      <t>フカゼイ</t>
    </rPh>
    <rPh sb="3" eb="5">
      <t>シイ</t>
    </rPh>
    <phoneticPr fontId="4"/>
  </si>
  <si>
    <t>☑</t>
    <phoneticPr fontId="14"/>
  </si>
  <si>
    <t>あり（150人以上400人未満）単価1.5倍</t>
    <rPh sb="6" eb="9">
      <t>ニンイジョウ</t>
    </rPh>
    <rPh sb="12" eb="13">
      <t>ニン</t>
    </rPh>
    <rPh sb="13" eb="15">
      <t>ミマン</t>
    </rPh>
    <rPh sb="16" eb="18">
      <t>タンカ</t>
    </rPh>
    <rPh sb="21" eb="22">
      <t>バイ</t>
    </rPh>
    <phoneticPr fontId="14"/>
  </si>
  <si>
    <t>あり（400人以上）単価2倍</t>
    <rPh sb="6" eb="9">
      <t>ニンイジョウ</t>
    </rPh>
    <rPh sb="10" eb="12">
      <t>タンカ</t>
    </rPh>
    <rPh sb="13" eb="14">
      <t>バイ</t>
    </rPh>
    <phoneticPr fontId="14"/>
  </si>
  <si>
    <t>　　　 ×　　</t>
    <phoneticPr fontId="14"/>
  </si>
  <si>
    <t>　　　＋</t>
    <phoneticPr fontId="14"/>
  </si>
  <si>
    <t>令和7年度</t>
    <rPh sb="0" eb="2">
      <t>レイワ</t>
    </rPh>
    <rPh sb="3" eb="5">
      <t>ネンド</t>
    </rPh>
    <phoneticPr fontId="14"/>
  </si>
  <si>
    <t xml:space="preserve">        われる給与等には含まれませんので、税額の求め方は１又は２(1)によります。</t>
    <rPh sb="11" eb="14">
      <t>キュウヨトウ</t>
    </rPh>
    <rPh sb="16" eb="17">
      <t>フク</t>
    </rPh>
    <rPh sb="25" eb="27">
      <t>ゼイガク</t>
    </rPh>
    <rPh sb="28" eb="29">
      <t>モト</t>
    </rPh>
    <rPh sb="30" eb="31">
      <t>カタ</t>
    </rPh>
    <rPh sb="33" eb="34">
      <t>マタ</t>
    </rPh>
    <phoneticPr fontId="1"/>
  </si>
  <si>
    <t xml:space="preserve">          ただし、継続して２か月を超えて支払うこととなった場合には、その２か月を超える部分の期間につき支払われる給与等は、労働した日ごとに支払</t>
    <rPh sb="14" eb="16">
      <t>ケイゾク</t>
    </rPh>
    <rPh sb="20" eb="21">
      <t>ツキ</t>
    </rPh>
    <rPh sb="22" eb="23">
      <t>コ</t>
    </rPh>
    <rPh sb="25" eb="27">
      <t>シハラ</t>
    </rPh>
    <rPh sb="34" eb="36">
      <t>バアイ</t>
    </rPh>
    <rPh sb="43" eb="44">
      <t>ツキ</t>
    </rPh>
    <rPh sb="45" eb="46">
      <t>コ</t>
    </rPh>
    <rPh sb="48" eb="50">
      <t>ブブン</t>
    </rPh>
    <rPh sb="51" eb="53">
      <t>キカン</t>
    </rPh>
    <rPh sb="56" eb="58">
      <t>シハラ</t>
    </rPh>
    <rPh sb="61" eb="64">
      <t>キュウヨトウ</t>
    </rPh>
    <rPh sb="66" eb="68">
      <t>ロウドウ</t>
    </rPh>
    <rPh sb="70" eb="71">
      <t>ヒ</t>
    </rPh>
    <rPh sb="74" eb="76">
      <t>シハラ</t>
    </rPh>
    <phoneticPr fontId="1"/>
  </si>
  <si>
    <t xml:space="preserve">        該当する行を求め、その行と丙欄との交わるところに記載されている金額を求めます。これが求める税額です。</t>
    <rPh sb="12" eb="13">
      <t>ギョウ</t>
    </rPh>
    <rPh sb="14" eb="15">
      <t>モト</t>
    </rPh>
    <rPh sb="19" eb="20">
      <t>ギョウ</t>
    </rPh>
    <rPh sb="21" eb="22">
      <t>ヘイ</t>
    </rPh>
    <rPh sb="22" eb="23">
      <t>ラン</t>
    </rPh>
    <rPh sb="25" eb="26">
      <t>マジ</t>
    </rPh>
    <rPh sb="32" eb="34">
      <t>キサイ</t>
    </rPh>
    <rPh sb="39" eb="41">
      <t>キンガク</t>
    </rPh>
    <rPh sb="42" eb="43">
      <t>モト</t>
    </rPh>
    <rPh sb="50" eb="51">
      <t>モト</t>
    </rPh>
    <rPh sb="53" eb="55">
      <t>ゼイガク</t>
    </rPh>
    <phoneticPr fontId="1"/>
  </si>
  <si>
    <t xml:space="preserve">        ら、その給与等の金額から控除される社会保険料等の金額を控除し、その控除後の金額に応じて「その日の社会保険料等控除後の給与等の金額」欄の</t>
    <rPh sb="12" eb="15">
      <t>キュウヨトウ</t>
    </rPh>
    <rPh sb="16" eb="18">
      <t>キンガク</t>
    </rPh>
    <rPh sb="20" eb="22">
      <t>コウジョ</t>
    </rPh>
    <rPh sb="25" eb="27">
      <t>シャカイ</t>
    </rPh>
    <rPh sb="27" eb="30">
      <t>ホケンリョウ</t>
    </rPh>
    <rPh sb="30" eb="31">
      <t>トウ</t>
    </rPh>
    <rPh sb="32" eb="34">
      <t>キンガク</t>
    </rPh>
    <rPh sb="35" eb="37">
      <t>コウジョ</t>
    </rPh>
    <rPh sb="41" eb="44">
      <t>コウジョゴ</t>
    </rPh>
    <rPh sb="45" eb="47">
      <t>キンガク</t>
    </rPh>
    <rPh sb="48" eb="49">
      <t>オウ</t>
    </rPh>
    <rPh sb="54" eb="55">
      <t>ヒ</t>
    </rPh>
    <rPh sb="56" eb="61">
      <t>シャカイホケンリョウ</t>
    </rPh>
    <rPh sb="61" eb="62">
      <t>トウ</t>
    </rPh>
    <rPh sb="62" eb="65">
      <t>コウジョゴ</t>
    </rPh>
    <rPh sb="66" eb="68">
      <t>キュウヨ</t>
    </rPh>
    <rPh sb="68" eb="69">
      <t>トウ</t>
    </rPh>
    <rPh sb="70" eb="72">
      <t>キンガク</t>
    </rPh>
    <rPh sb="73" eb="74">
      <t>ラン</t>
    </rPh>
    <phoneticPr fontId="1"/>
  </si>
  <si>
    <t xml:space="preserve">     (2)  その給与等が所得税法第185条第１項第３号(労働した日ごとに支払われる給与等)に掲げる給与等であるときは、その人のその日の給与等の金額か</t>
    <rPh sb="12" eb="15">
      <t>キュウヨトウ</t>
    </rPh>
    <rPh sb="16" eb="18">
      <t>ショトク</t>
    </rPh>
    <rPh sb="18" eb="20">
      <t>ゼイホウ</t>
    </rPh>
    <rPh sb="20" eb="21">
      <t>ダイ</t>
    </rPh>
    <rPh sb="24" eb="25">
      <t>ジョウ</t>
    </rPh>
    <rPh sb="25" eb="26">
      <t>ダイ</t>
    </rPh>
    <rPh sb="27" eb="28">
      <t>コウ</t>
    </rPh>
    <rPh sb="28" eb="29">
      <t>ダイ</t>
    </rPh>
    <rPh sb="30" eb="31">
      <t>ゴウ</t>
    </rPh>
    <rPh sb="32" eb="34">
      <t>ロウドウ</t>
    </rPh>
    <rPh sb="36" eb="37">
      <t>ヒ</t>
    </rPh>
    <rPh sb="40" eb="42">
      <t>シハラ</t>
    </rPh>
    <rPh sb="45" eb="48">
      <t>キュウヨトウ</t>
    </rPh>
    <rPh sb="50" eb="51">
      <t>カカ</t>
    </rPh>
    <rPh sb="53" eb="56">
      <t>キュウヨトウ</t>
    </rPh>
    <rPh sb="65" eb="66">
      <t>ヒト</t>
    </rPh>
    <rPh sb="69" eb="70">
      <t>ヒ</t>
    </rPh>
    <rPh sb="71" eb="74">
      <t>キュウヨトウ</t>
    </rPh>
    <rPh sb="75" eb="77">
      <t>キンガク</t>
    </rPh>
    <phoneticPr fontId="1"/>
  </si>
  <si>
    <t xml:space="preserve">        控除対象配偶者を除きます。)の数に応じ、扶養親族等１人ごとに50円を控除した金額)を求めます。これが求める税額です。</t>
    <rPh sb="46" eb="48">
      <t>キンガク</t>
    </rPh>
    <rPh sb="50" eb="51">
      <t>モト</t>
    </rPh>
    <phoneticPr fontId="1"/>
  </si>
  <si>
    <t xml:space="preserve">        についての扶養控除等申告書」の提出があった場合には、その申告書により申告された扶養親族等(その申告書に記載がされていないものとされる源泉</t>
    <rPh sb="13" eb="15">
      <t>フヨウ</t>
    </rPh>
    <rPh sb="15" eb="17">
      <t>コウジョ</t>
    </rPh>
    <rPh sb="17" eb="18">
      <t>トウ</t>
    </rPh>
    <rPh sb="18" eb="21">
      <t>シンコクショ</t>
    </rPh>
    <rPh sb="23" eb="25">
      <t>テイシュツ</t>
    </rPh>
    <rPh sb="29" eb="31">
      <t>バアイ</t>
    </rPh>
    <rPh sb="36" eb="39">
      <t>シンコクショ</t>
    </rPh>
    <rPh sb="42" eb="44">
      <t>シンコク</t>
    </rPh>
    <rPh sb="47" eb="51">
      <t>フヨウシンゾク</t>
    </rPh>
    <rPh sb="51" eb="52">
      <t>トウ</t>
    </rPh>
    <phoneticPr fontId="1"/>
  </si>
  <si>
    <t xml:space="preserve">        に応じて「その日の社会保険料等控除後の給与等の金額」欄の該当する行を求め、その行と乙欄との交わるところに記載されている金額(「従たる給与</t>
    <rPh sb="9" eb="10">
      <t>オウ</t>
    </rPh>
    <rPh sb="15" eb="16">
      <t>ヒ</t>
    </rPh>
    <rPh sb="17" eb="19">
      <t>シャカイ</t>
    </rPh>
    <rPh sb="19" eb="22">
      <t>ホケンリョウ</t>
    </rPh>
    <rPh sb="22" eb="23">
      <t>トウ</t>
    </rPh>
    <rPh sb="23" eb="26">
      <t>コウジョゴ</t>
    </rPh>
    <rPh sb="27" eb="30">
      <t>キュウヨトウ</t>
    </rPh>
    <rPh sb="31" eb="33">
      <t>キンガク</t>
    </rPh>
    <rPh sb="34" eb="35">
      <t>ラン</t>
    </rPh>
    <rPh sb="36" eb="38">
      <t>ガイトウ</t>
    </rPh>
    <rPh sb="40" eb="41">
      <t>ギョウ</t>
    </rPh>
    <rPh sb="42" eb="43">
      <t>モト</t>
    </rPh>
    <rPh sb="47" eb="48">
      <t>ギョウ</t>
    </rPh>
    <rPh sb="49" eb="51">
      <t>オツラン</t>
    </rPh>
    <rPh sb="53" eb="54">
      <t>マジ</t>
    </rPh>
    <rPh sb="60" eb="62">
      <t>キサイ</t>
    </rPh>
    <rPh sb="67" eb="69">
      <t>キンガク</t>
    </rPh>
    <rPh sb="71" eb="72">
      <t>ジュウ</t>
    </rPh>
    <rPh sb="74" eb="76">
      <t>キュウヨ</t>
    </rPh>
    <phoneticPr fontId="1"/>
  </si>
  <si>
    <t xml:space="preserve">     (1)  (2)に該当する場合を除き、その人のその日の給与等の金額から、その給与等の金額から控除される社会保険料等の金額を控除し、その控除後の金額</t>
    <rPh sb="14" eb="16">
      <t>ガイトウ</t>
    </rPh>
    <rPh sb="18" eb="20">
      <t>バアイ</t>
    </rPh>
    <rPh sb="21" eb="22">
      <t>ノゾ</t>
    </rPh>
    <rPh sb="26" eb="27">
      <t>ヒト</t>
    </rPh>
    <rPh sb="30" eb="31">
      <t>ヒ</t>
    </rPh>
    <rPh sb="32" eb="35">
      <t>キュウヨトウ</t>
    </rPh>
    <rPh sb="36" eb="38">
      <t>キンガク</t>
    </rPh>
    <rPh sb="43" eb="46">
      <t>キュウヨトウ</t>
    </rPh>
    <rPh sb="47" eb="49">
      <t>キンガク</t>
    </rPh>
    <rPh sb="51" eb="53">
      <t>コウジョ</t>
    </rPh>
    <rPh sb="56" eb="58">
      <t>シャカイ</t>
    </rPh>
    <rPh sb="58" eb="61">
      <t>ホケンリョウ</t>
    </rPh>
    <rPh sb="61" eb="62">
      <t>トウ</t>
    </rPh>
    <rPh sb="63" eb="65">
      <t>キンガク</t>
    </rPh>
    <rPh sb="66" eb="68">
      <t>コウジョ</t>
    </rPh>
    <rPh sb="72" eb="75">
      <t>コウジョゴ</t>
    </rPh>
    <rPh sb="76" eb="78">
      <t>キンガク</t>
    </rPh>
    <phoneticPr fontId="1"/>
  </si>
  <si>
    <t xml:space="preserve">   ２  扶養控除等申告書の提出がない人(「従たる給与についての扶養控除等申告書」の提出があった人を含みます。)</t>
    <phoneticPr fontId="1"/>
  </si>
  <si>
    <t>　　　　それぞれ(2)及び(3)の扶養親族等の数とします。</t>
    <phoneticPr fontId="1"/>
  </si>
  <si>
    <t xml:space="preserve">        又は同居特別障害者に限ります。）に該当する人がいる旨の記載があるときは、扶養親族等の数にこれらの一に該当するごとに１人を加算した数を、</t>
    <phoneticPr fontId="1"/>
  </si>
  <si>
    <t>　　　  該当する旨を証する書類が扶養控除等申告書に添付され、又は当該書類が扶養控除等申告書の提出の際に提示された障害者（特別障害者を含みます。）</t>
    <rPh sb="57" eb="60">
      <t>ショウガイシャ</t>
    </rPh>
    <rPh sb="61" eb="62">
      <t>トク</t>
    </rPh>
    <phoneticPr fontId="1"/>
  </si>
  <si>
    <t xml:space="preserve">        害者(特別障害者を含みます。)又は同居特別障害者（障害者（特別障害者を含みます。）又は同居特別障害者が国外居住親族である場合には、親族に</t>
    <rPh sb="33" eb="36">
      <t>ショウガイシャ</t>
    </rPh>
    <rPh sb="37" eb="39">
      <t>トクベツ</t>
    </rPh>
    <rPh sb="39" eb="42">
      <t>ショウガイシャ</t>
    </rPh>
    <rPh sb="43" eb="44">
      <t>フク</t>
    </rPh>
    <rPh sb="49" eb="50">
      <t>マタ</t>
    </rPh>
    <rPh sb="51" eb="53">
      <t>ドウキョ</t>
    </rPh>
    <rPh sb="53" eb="55">
      <t>トクベツ</t>
    </rPh>
    <rPh sb="55" eb="58">
      <t>ショウガイシャ</t>
    </rPh>
    <rPh sb="59" eb="61">
      <t>コクガイ</t>
    </rPh>
    <rPh sb="61" eb="63">
      <t>キョジュウ</t>
    </rPh>
    <rPh sb="63" eb="65">
      <t>シンゾク</t>
    </rPh>
    <phoneticPr fontId="1"/>
  </si>
  <si>
    <t xml:space="preserve">        るときは、扶養親族等の数にこれらの一に該当するごとに１人を加算した数を、扶養控除等申告書にその人の同一生計配偶者又 は扶養親族のうちに障</t>
    <rPh sb="57" eb="59">
      <t>ドウイツ</t>
    </rPh>
    <rPh sb="59" eb="61">
      <t>セイケイ</t>
    </rPh>
    <rPh sb="61" eb="64">
      <t>ハイグウシャ</t>
    </rPh>
    <rPh sb="64" eb="65">
      <t>マタ</t>
    </rPh>
    <phoneticPr fontId="1"/>
  </si>
  <si>
    <t xml:space="preserve">     (4)  (2)及び(3)の場合において、扶養控除等申告書にその人が障害者(特別障害者を含みます。)、寡婦、ひとり親又は勤労学生に該当する旨の記載があ</t>
    <rPh sb="65" eb="67">
      <t>キンロウ</t>
    </rPh>
    <rPh sb="67" eb="69">
      <t>ガクセイ</t>
    </rPh>
    <phoneticPr fontId="1"/>
  </si>
  <si>
    <t xml:space="preserve">        して(2)により求めた税額から、扶養親族等の数が７人を超える１人ごとに50円を控除した金額を求めます。これが求める税額です。</t>
    <phoneticPr fontId="1"/>
  </si>
  <si>
    <t xml:space="preserve">     (3)  扶養控除等申告書により申告された扶養親族等の数が７人を超える場合には、(1)により求めた金額に応じて、扶養親族等の数が７人であるものと</t>
    <phoneticPr fontId="1"/>
  </si>
  <si>
    <t xml:space="preserve">        その行と扶養親族等の数に応じた甲欄の該当欄との交わるところに記載されている金額を求めます。これが求める税額です。</t>
    <phoneticPr fontId="1"/>
  </si>
  <si>
    <t xml:space="preserve">        限ります。）の数が７人以下である場合には、(1)により求めた金額に応じて「その日の社会保険料等控除後の給与等の金額」欄の該当する行を求め、</t>
    <phoneticPr fontId="1"/>
  </si>
  <si>
    <t xml:space="preserve">        び居所を有しな
くなった人に該当する旨を証する書類）が扶養控除等申告書に添付され、又は扶養控除等申告書の提出の際に提示された扶養親族等に</t>
    <phoneticPr fontId="1"/>
  </si>
  <si>
    <t xml:space="preserve">        親族であり、かつ、留学により国内に住所及び居所を有しなくなった人である場合には、親族に該当する旨を証する書類及び留学により国内に住所及</t>
    <phoneticPr fontId="1"/>
  </si>
  <si>
    <t xml:space="preserve">        親族等が国外居住親族である場合には、親族に該当する旨を証する書類（その国外居住親族である扶養親族等が年齢30歳以上70歳未満の控除対象扶養</t>
    <phoneticPr fontId="1"/>
  </si>
  <si>
    <t>　　 (2)  次に、扶養控除等申告書により申告された扶養親族等（その申告書に記載がされていないものとされる源泉控除対
象配偶者を除きます。また、扶養</t>
    <phoneticPr fontId="1"/>
  </si>
  <si>
    <t xml:space="preserve">     (1)  まず、その人のその日の給与等の金額から、その給与等の金額から控除される社会保険料等の金額を控除した金額を求めます。</t>
    <rPh sb="19" eb="20">
      <t>ヒ</t>
    </rPh>
    <rPh sb="50" eb="51">
      <t>トウ</t>
    </rPh>
    <phoneticPr fontId="1"/>
  </si>
  <si>
    <t xml:space="preserve">   １  「給与所得者の扶養控除等申告書」(以下この表において「扶養控除等申告書」といいます。 )の提出があった人</t>
    <phoneticPr fontId="1"/>
  </si>
  <si>
    <t>(備考)  税額の求め方は、次のとおりです。</t>
    <phoneticPr fontId="1"/>
  </si>
  <si>
    <t>　　る小規模企業共済等掛金をいいます。</t>
    <phoneticPr fontId="1"/>
  </si>
  <si>
    <t>　２　「社会保険料等」とは、所得税法第74条第２項（社会保険料控除）に規定する社会保険料及び同法第75条第２項（小規模企業共済等掛金控除）に規定す</t>
    <rPh sb="4" eb="6">
      <t>シャカイ</t>
    </rPh>
    <rPh sb="6" eb="9">
      <t>ホケンリョウ</t>
    </rPh>
    <rPh sb="9" eb="10">
      <t>トウ</t>
    </rPh>
    <rPh sb="14" eb="16">
      <t>ショトク</t>
    </rPh>
    <rPh sb="16" eb="18">
      <t>ゼイホウ</t>
    </rPh>
    <rPh sb="18" eb="19">
      <t>ダイ</t>
    </rPh>
    <rPh sb="21" eb="22">
      <t>ジョウ</t>
    </rPh>
    <rPh sb="22" eb="23">
      <t>ダイ</t>
    </rPh>
    <rPh sb="24" eb="25">
      <t>コウ</t>
    </rPh>
    <rPh sb="26" eb="28">
      <t>シャカイ</t>
    </rPh>
    <rPh sb="28" eb="31">
      <t>ホケンリョウ</t>
    </rPh>
    <rPh sb="31" eb="33">
      <t>コウジョ</t>
    </rPh>
    <rPh sb="35" eb="37">
      <t>キテイ</t>
    </rPh>
    <rPh sb="39" eb="41">
      <t>シャカイ</t>
    </rPh>
    <rPh sb="41" eb="44">
      <t>ホケンリョウ</t>
    </rPh>
    <rPh sb="44" eb="45">
      <t>オヨ</t>
    </rPh>
    <rPh sb="46" eb="48">
      <t>ドウホウ</t>
    </rPh>
    <rPh sb="48" eb="49">
      <t>ダイ</t>
    </rPh>
    <rPh sb="51" eb="52">
      <t>ジョウ</t>
    </rPh>
    <rPh sb="52" eb="53">
      <t>ダイ</t>
    </rPh>
    <rPh sb="54" eb="55">
      <t>コウ</t>
    </rPh>
    <rPh sb="56" eb="59">
      <t>ショウキボ</t>
    </rPh>
    <rPh sb="59" eb="61">
      <t>キギョウ</t>
    </rPh>
    <phoneticPr fontId="1"/>
  </si>
  <si>
    <t>　１　「扶養親族」とは、源泉控除対象配偶者及び控除対象扶養親族をいいます。</t>
    <rPh sb="4" eb="6">
      <t>フヨウ</t>
    </rPh>
    <rPh sb="6" eb="8">
      <t>シンゾク</t>
    </rPh>
    <phoneticPr fontId="1"/>
  </si>
  <si>
    <t>(注)  この表における用語の意味は、次のとおりです。</t>
    <rPh sb="12" eb="14">
      <t>ヨウゴ</t>
    </rPh>
    <rPh sb="15" eb="17">
      <t>イミ</t>
    </rPh>
    <rPh sb="19" eb="20">
      <t>ツギ</t>
    </rPh>
    <phoneticPr fontId="1"/>
  </si>
  <si>
    <t xml:space="preserve">    １人ごとに50円を控除した金額</t>
    <phoneticPr fontId="1"/>
  </si>
  <si>
    <t xml:space="preserve">    扶養親族等の数が７人を超える場合には、扶養親族等の数が７人の場合の税額から、 その７人を超える</t>
    <phoneticPr fontId="1"/>
  </si>
  <si>
    <t>―</t>
    <phoneticPr fontId="1"/>
  </si>
  <si>
    <t>従たる給与についての扶養控除等申告書が提出されている場合には、当該申告書に記載された扶養親族等の数に応じ、扶養親族等１人ごとに50円を、上の各欄によって求めた税額から控除した金額</t>
    <phoneticPr fontId="1"/>
  </si>
  <si>
    <t xml:space="preserve"> </t>
    <phoneticPr fontId="1"/>
  </si>
  <si>
    <t xml:space="preserve"> うち116,500円を超える金額の45.945％に相当する金額を加算した金額</t>
    <phoneticPr fontId="1"/>
  </si>
  <si>
    <t xml:space="preserve"> る金額</t>
    <phoneticPr fontId="1"/>
  </si>
  <si>
    <t xml:space="preserve"> 116,500円の場合の税額に、その日の社会保険料等控除後の給与等の金額の</t>
    <phoneticPr fontId="1"/>
  </si>
  <si>
    <t xml:space="preserve"> 116,500円を超え</t>
    <phoneticPr fontId="1"/>
  </si>
  <si>
    <t>28,643円に、その日の社会保険料等控除後の給与等の金
額のうち116,500円を超える金額の40.84％に相当する金額を加算した金額</t>
    <phoneticPr fontId="1"/>
  </si>
  <si>
    <t>116,500円</t>
    <phoneticPr fontId="1"/>
  </si>
  <si>
    <t xml:space="preserve"> </t>
  </si>
  <si>
    <t xml:space="preserve"> ない金額</t>
  </si>
  <si>
    <t xml:space="preserve"> うち75,000円を超える金額の40.84％に相当する金額を加算した金額</t>
    <phoneticPr fontId="1"/>
  </si>
  <si>
    <t xml:space="preserve"> 116,500円に満た</t>
    <phoneticPr fontId="1"/>
  </si>
  <si>
    <t xml:space="preserve"> 75,000円の場合の税額に、その日の社会保険料等控除後の給与等の金額の</t>
    <phoneticPr fontId="1"/>
  </si>
  <si>
    <t xml:space="preserve"> 75,000円を超え</t>
    <phoneticPr fontId="1"/>
  </si>
  <si>
    <t>75,000円</t>
    <phoneticPr fontId="1"/>
  </si>
  <si>
    <t xml:space="preserve"> うち73,500円を超える金額の40.84％に相当する金額を加算した金額</t>
    <phoneticPr fontId="1"/>
  </si>
  <si>
    <t xml:space="preserve"> 75,000円に満た</t>
    <phoneticPr fontId="1"/>
  </si>
  <si>
    <t xml:space="preserve"> 73,500円の場合の税額に、その日の社会保険料等控除後の給与等の金額の</t>
    <phoneticPr fontId="1"/>
  </si>
  <si>
    <t xml:space="preserve"> 73,500円を超え</t>
    <phoneticPr fontId="1"/>
  </si>
  <si>
    <t>73,500円</t>
    <phoneticPr fontId="1"/>
  </si>
  <si>
    <t xml:space="preserve"> うち72,500円を超える金額の40.84％に相当する金額を加算した金額</t>
    <phoneticPr fontId="1"/>
  </si>
  <si>
    <t xml:space="preserve"> 73,500円に満た</t>
    <phoneticPr fontId="1"/>
  </si>
  <si>
    <t xml:space="preserve"> 72,500円の場合の税額に、その日の社会保険料等控除後の給与等の金額の</t>
    <phoneticPr fontId="1"/>
  </si>
  <si>
    <t xml:space="preserve"> 72,500円を超え</t>
    <phoneticPr fontId="1"/>
  </si>
  <si>
    <t>72,500円</t>
    <phoneticPr fontId="1"/>
  </si>
  <si>
    <t xml:space="preserve"> うち57,000円を超える金額の40.84％に相当する金額を加算した金額</t>
    <phoneticPr fontId="1"/>
  </si>
  <si>
    <t xml:space="preserve"> 72,500円に満た</t>
    <phoneticPr fontId="1"/>
  </si>
  <si>
    <t xml:space="preserve"> 57,000円の場合の税額に、その日の社会保険料等控除後の給与等の金額の</t>
    <phoneticPr fontId="1"/>
  </si>
  <si>
    <t xml:space="preserve"> 57,000円を超え</t>
    <phoneticPr fontId="1"/>
  </si>
  <si>
    <t>8,595円に、その日の社会保険料等控除後の給与等の金額のうち57,000円を超える金額の33.693％に相当する金額を加算した金額</t>
    <phoneticPr fontId="1"/>
  </si>
  <si>
    <t>21,800円に、その日の社会保険料等控除後の給与等の金額のうち57,000円を超える金額の45.945％に相当する金額を加算した金額</t>
    <phoneticPr fontId="1"/>
  </si>
  <si>
    <t>57,000円</t>
    <phoneticPr fontId="1"/>
  </si>
  <si>
    <t xml:space="preserve"> うち32,000円を超える金額の33.693％に相当する金額を加算した金額</t>
    <phoneticPr fontId="1"/>
  </si>
  <si>
    <t xml:space="preserve"> 57,000円に満た</t>
    <phoneticPr fontId="1"/>
  </si>
  <si>
    <t xml:space="preserve"> 32,000円の場合の税額に、その日の社会保険料等控除後の給与等の金額の</t>
    <phoneticPr fontId="1"/>
  </si>
  <si>
    <t xml:space="preserve"> 32,000円を超え</t>
    <phoneticPr fontId="1"/>
  </si>
  <si>
    <t>2,214円に、その日の社会保険料等控除後の給与等の金額のうち32,000円を超える金額の25.525％に相当する金額を加算した金額</t>
    <phoneticPr fontId="1"/>
  </si>
  <si>
    <t>32,000円</t>
    <phoneticPr fontId="1"/>
  </si>
  <si>
    <t>円</t>
  </si>
  <si>
    <t xml:space="preserve"> ない金額</t>
    <phoneticPr fontId="1"/>
  </si>
  <si>
    <t xml:space="preserve"> うち26,000円を超える金額の23.483％に相当する金額を加算した金額</t>
    <phoneticPr fontId="1"/>
  </si>
  <si>
    <t xml:space="preserve"> 32,000円に満た</t>
    <phoneticPr fontId="1"/>
  </si>
  <si>
    <t xml:space="preserve"> 26,000円の場合の税額に、その日の社会保険料等控除後の給与等の金額の</t>
    <phoneticPr fontId="1"/>
  </si>
  <si>
    <t xml:space="preserve"> 26,000円を超え</t>
    <phoneticPr fontId="1"/>
  </si>
  <si>
    <t>989円に、その日の社会保険料等控除後の給与等の金額のうち26,000円を超える金額の20.42％に相当する金額を加算した金額</t>
    <phoneticPr fontId="1"/>
  </si>
  <si>
    <t>26,000円</t>
    <phoneticPr fontId="1"/>
  </si>
  <si>
    <t xml:space="preserve"> うち24,000円を超える金額の20.42％に相当する金額を加算した金額</t>
    <phoneticPr fontId="1"/>
  </si>
  <si>
    <t xml:space="preserve"> 26,000円に満た</t>
    <phoneticPr fontId="1"/>
  </si>
  <si>
    <t xml:space="preserve"> 24,000円の場合の税額に、その日の社会保険料等控除後の給与等の金額の</t>
    <phoneticPr fontId="1"/>
  </si>
  <si>
    <t xml:space="preserve"> 24,000円を超え</t>
    <phoneticPr fontId="1"/>
  </si>
  <si>
    <t>785円に、その日の社会保険料等控除後の給与等の金額のうち24,000円を超える金額の10.21％に相当する金額を加算した金額</t>
    <phoneticPr fontId="1"/>
  </si>
  <si>
    <t>8,320円に、その日の社会保険料等控除後の給与等の金額のうち24,000円を超える金額の40.84％に相当する金額を加算した金額</t>
    <phoneticPr fontId="1"/>
  </si>
  <si>
    <t>その日の社会保険料等控除後の給与等の金額の3.063％に相当する金額</t>
    <phoneticPr fontId="1"/>
  </si>
  <si>
    <t>2,900円未満</t>
    <rPh sb="5" eb="6">
      <t>エン</t>
    </rPh>
    <rPh sb="6" eb="8">
      <t>ミマン</t>
    </rPh>
    <phoneticPr fontId="1"/>
  </si>
  <si>
    <t>税  額</t>
  </si>
  <si>
    <t>税                                            額</t>
  </si>
  <si>
    <t>未  満</t>
  </si>
  <si>
    <t>以  上</t>
  </si>
  <si>
    <t>7  人</t>
  </si>
  <si>
    <t>6  人</t>
  </si>
  <si>
    <t>5  人</t>
  </si>
  <si>
    <t>4  人</t>
  </si>
  <si>
    <t>3  人</t>
  </si>
  <si>
    <t>2  人</t>
  </si>
  <si>
    <t>1  人</t>
  </si>
  <si>
    <t>0  人</t>
  </si>
  <si>
    <t xml:space="preserve">   給与等の金額</t>
    <rPh sb="3" eb="5">
      <t>キュウヨ</t>
    </rPh>
    <phoneticPr fontId="1"/>
  </si>
  <si>
    <t>丙</t>
    <rPh sb="0" eb="1">
      <t>ヘイ</t>
    </rPh>
    <phoneticPr fontId="1"/>
  </si>
  <si>
    <t>乙</t>
  </si>
  <si>
    <t>扶        養        親        族        等        の        数</t>
  </si>
  <si>
    <t xml:space="preserve">   険料等控除後の</t>
    <rPh sb="5" eb="6">
      <t>トウ</t>
    </rPh>
    <phoneticPr fontId="1"/>
  </si>
  <si>
    <t>　</t>
  </si>
  <si>
    <t>甲</t>
  </si>
  <si>
    <t xml:space="preserve">   その日の社会保</t>
    <rPh sb="5" eb="6">
      <t>ヒ</t>
    </rPh>
    <phoneticPr fontId="1"/>
  </si>
  <si>
    <r>
      <rPr>
        <b/>
        <sz val="14"/>
        <rFont val="ＭＳ Ｐゴシック"/>
        <family val="3"/>
        <charset val="128"/>
      </rPr>
      <t>日　額　表</t>
    </r>
    <r>
      <rPr>
        <sz val="14"/>
        <rFont val="ＭＳ Ｐゴシック"/>
        <family val="3"/>
        <charset val="128"/>
      </rPr>
      <t>（平成24年３月31日財務省告示第115号別表第二</t>
    </r>
    <r>
      <rPr>
        <sz val="12"/>
        <rFont val="ＭＳ Ｐゴシック"/>
        <family val="3"/>
        <charset val="128"/>
      </rPr>
      <t>（令和５年３月31日財務省告示第94号改正）</t>
    </r>
    <r>
      <rPr>
        <sz val="14"/>
        <rFont val="ＭＳ Ｐゴシック"/>
        <family val="3"/>
        <charset val="128"/>
      </rPr>
      <t>）</t>
    </r>
    <rPh sb="0" eb="1">
      <t>ニチ</t>
    </rPh>
    <rPh sb="29" eb="30">
      <t>２</t>
    </rPh>
    <rPh sb="31" eb="33">
      <t>レイワ</t>
    </rPh>
    <phoneticPr fontId="1"/>
  </si>
  <si>
    <r>
      <t>給与所得の源泉徴収税額表（</t>
    </r>
    <r>
      <rPr>
        <sz val="12"/>
        <color indexed="10"/>
        <rFont val="ＭＳ Ｐゴシック"/>
        <family val="3"/>
        <charset val="128"/>
      </rPr>
      <t>令和７年分</t>
    </r>
    <r>
      <rPr>
        <sz val="12"/>
        <rFont val="ＭＳ Ｐゴシック"/>
        <family val="3"/>
        <charset val="128"/>
      </rPr>
      <t>）</t>
    </r>
    <rPh sb="13" eb="15">
      <t>レイワ</t>
    </rPh>
    <phoneticPr fontId="1"/>
  </si>
  <si>
    <t>源泉徴収</t>
    <rPh sb="0" eb="2">
      <t>ゲンセン</t>
    </rPh>
    <rPh sb="2" eb="4">
      <t>チョウシュウ</t>
    </rPh>
    <phoneticPr fontId="14"/>
  </si>
  <si>
    <t>適用</t>
    <rPh sb="0" eb="2">
      <t>テキヨウ</t>
    </rPh>
    <phoneticPr fontId="14"/>
  </si>
  <si>
    <t>内国法人</t>
    <rPh sb="0" eb="4">
      <t>ナイコクホウジン</t>
    </rPh>
    <phoneticPr fontId="14"/>
  </si>
  <si>
    <r>
      <rPr>
        <sz val="11"/>
        <color theme="1"/>
        <rFont val="ＭＳ Ｐゴシック"/>
        <family val="3"/>
        <charset val="128"/>
        <scheme val="minor"/>
      </rPr>
      <t>支払先区分</t>
    </r>
    <r>
      <rPr>
        <sz val="9"/>
        <color theme="1"/>
        <rFont val="ＭＳ Ｐゴシック"/>
        <family val="3"/>
        <charset val="128"/>
        <scheme val="minor"/>
      </rPr>
      <t xml:space="preserve">
</t>
    </r>
    <r>
      <rPr>
        <sz val="8"/>
        <color theme="1"/>
        <rFont val="ＭＳ Ｐゴシック"/>
        <family val="3"/>
        <charset val="128"/>
        <scheme val="minor"/>
      </rPr>
      <t>（居住/非居住
/内国法人）</t>
    </r>
    <rPh sb="0" eb="3">
      <t>シハライサキ</t>
    </rPh>
    <rPh sb="3" eb="5">
      <t>クブン</t>
    </rPh>
    <rPh sb="7" eb="9">
      <t>キョジュウ</t>
    </rPh>
    <rPh sb="10" eb="13">
      <t>ヒキョジュウ</t>
    </rPh>
    <rPh sb="15" eb="19">
      <t>ナイコクホウジン</t>
    </rPh>
    <phoneticPr fontId="14"/>
  </si>
  <si>
    <t>講演対象者</t>
    <rPh sb="0" eb="5">
      <t>コウエンタイショウシャ</t>
    </rPh>
    <phoneticPr fontId="14"/>
  </si>
  <si>
    <t>参加見込人数</t>
    <rPh sb="0" eb="2">
      <t>サンカ</t>
    </rPh>
    <rPh sb="2" eb="6">
      <t>ミコミニンズウ</t>
    </rPh>
    <phoneticPr fontId="14"/>
  </si>
  <si>
    <t>学生向け授業講師
(ゲストスピーカー)</t>
    <rPh sb="0" eb="3">
      <t>ガクセイム</t>
    </rPh>
    <rPh sb="4" eb="6">
      <t>ジュギョウ</t>
    </rPh>
    <rPh sb="6" eb="8">
      <t>コウシ</t>
    </rPh>
    <phoneticPr fontId="14"/>
  </si>
  <si>
    <t>【学生向け授業講師】</t>
    <rPh sb="1" eb="4">
      <t>ガクセイム</t>
    </rPh>
    <rPh sb="5" eb="9">
      <t>ジュギョウコウシ</t>
    </rPh>
    <phoneticPr fontId="14"/>
  </si>
  <si>
    <t>該当</t>
    <rPh sb="0" eb="2">
      <t>ガイトウ</t>
    </rPh>
    <phoneticPr fontId="14"/>
  </si>
  <si>
    <t>非該当</t>
    <rPh sb="0" eb="3">
      <t>ヒガイトウ</t>
    </rPh>
    <phoneticPr fontId="14"/>
  </si>
  <si>
    <t>該当の場合記入/選択</t>
    <rPh sb="5" eb="7">
      <t>キニュウ</t>
    </rPh>
    <rPh sb="8" eb="10">
      <t>センタク</t>
    </rPh>
    <phoneticPr fontId="14"/>
  </si>
  <si>
    <t>学生</t>
    <rPh sb="0" eb="2">
      <t>ガクセイ</t>
    </rPh>
    <phoneticPr fontId="14"/>
  </si>
  <si>
    <t>海外から招聘</t>
    <rPh sb="0" eb="2">
      <t>カイガイ</t>
    </rPh>
    <rPh sb="4" eb="6">
      <t>ショウヘイ</t>
    </rPh>
    <phoneticPr fontId="14"/>
  </si>
  <si>
    <t>　⇐ 修正追加エリア</t>
    <rPh sb="3" eb="5">
      <t>シュウセイ</t>
    </rPh>
    <rPh sb="5" eb="7">
      <t>ツイカ</t>
    </rPh>
    <phoneticPr fontId="14"/>
  </si>
  <si>
    <t>　● 居住者への支払</t>
    <rPh sb="3" eb="6">
      <t>キョジュウシャ</t>
    </rPh>
    <rPh sb="8" eb="10">
      <t>シハライ</t>
    </rPh>
    <phoneticPr fontId="14"/>
  </si>
  <si>
    <t>　　「口座振替」となり、本人名義の金融機関口座への振込により支払います。</t>
    <rPh sb="3" eb="7">
      <t>コウザフリカエ</t>
    </rPh>
    <rPh sb="12" eb="16">
      <t>ホンニンメイギ</t>
    </rPh>
    <rPh sb="17" eb="23">
      <t>キンユウキカンコウザ</t>
    </rPh>
    <rPh sb="25" eb="27">
      <t>フリコミ</t>
    </rPh>
    <rPh sb="30" eb="32">
      <t>シハラ</t>
    </rPh>
    <phoneticPr fontId="14"/>
  </si>
  <si>
    <t>　　本人名義以外の口座（家族名義など）への振込や現金払いは不可。</t>
    <rPh sb="2" eb="8">
      <t>ホンニンメイギイガイ</t>
    </rPh>
    <rPh sb="9" eb="11">
      <t>コウザ</t>
    </rPh>
    <rPh sb="12" eb="16">
      <t>カゾクメイギ</t>
    </rPh>
    <rPh sb="21" eb="23">
      <t>フリコミ</t>
    </rPh>
    <rPh sb="24" eb="26">
      <t>ゲンキン</t>
    </rPh>
    <rPh sb="26" eb="27">
      <t>バラ</t>
    </rPh>
    <rPh sb="29" eb="31">
      <t>フカ</t>
    </rPh>
    <phoneticPr fontId="14"/>
  </si>
  <si>
    <t>　● 非居住者への支払</t>
    <rPh sb="3" eb="7">
      <t>ヒキョジュウシャ</t>
    </rPh>
    <rPh sb="9" eb="11">
      <t>シハライ</t>
    </rPh>
    <phoneticPr fontId="14"/>
  </si>
  <si>
    <t>　　原則、「現金払（資金前渡）」です。</t>
    <rPh sb="2" eb="4">
      <t>ゲンソク</t>
    </rPh>
    <rPh sb="6" eb="9">
      <t>ゲンキンバラ</t>
    </rPh>
    <rPh sb="10" eb="14">
      <t>シキンゼント</t>
    </rPh>
    <phoneticPr fontId="14"/>
  </si>
  <si>
    <t>　　資金前渡は事前の手続きが必要なため、支払いしたい日の2週間前までには書類をご提出ください。</t>
    <rPh sb="2" eb="6">
      <t>シキンゼント</t>
    </rPh>
    <rPh sb="7" eb="9">
      <t>ジゼン</t>
    </rPh>
    <rPh sb="10" eb="12">
      <t>テツヅ</t>
    </rPh>
    <rPh sb="14" eb="16">
      <t>ヒツヨウ</t>
    </rPh>
    <rPh sb="20" eb="22">
      <t>シハラ</t>
    </rPh>
    <rPh sb="26" eb="27">
      <t>ヒ</t>
    </rPh>
    <rPh sb="29" eb="32">
      <t>シュウカンマエ</t>
    </rPh>
    <rPh sb="36" eb="38">
      <t>ショルイ</t>
    </rPh>
    <rPh sb="40" eb="42">
      <t>テイシュツ</t>
    </rPh>
    <phoneticPr fontId="14"/>
  </si>
  <si>
    <t>※その他は「謝金一覧表」からご確認ください。</t>
    <rPh sb="3" eb="4">
      <t>タ</t>
    </rPh>
    <rPh sb="6" eb="11">
      <t>シャキンイチランヒョウ</t>
    </rPh>
    <rPh sb="15" eb="17">
      <t>カクニン</t>
    </rPh>
    <phoneticPr fontId="14"/>
  </si>
  <si>
    <t>「謝金一覧表」にない場合は個別に単価を設定しますが、法人としての均衡を図る意味で、</t>
    <rPh sb="13" eb="15">
      <t>コベツ</t>
    </rPh>
    <rPh sb="16" eb="18">
      <t>タンカ</t>
    </rPh>
    <rPh sb="19" eb="21">
      <t>セッテイ</t>
    </rPh>
    <rPh sb="26" eb="28">
      <t>ホウジン</t>
    </rPh>
    <rPh sb="32" eb="34">
      <t>キンコウ</t>
    </rPh>
    <rPh sb="35" eb="36">
      <t>ハカ</t>
    </rPh>
    <rPh sb="37" eb="39">
      <t>イミ</t>
    </rPh>
    <phoneticPr fontId="14"/>
  </si>
  <si>
    <t>「居住者」とは、国内に「住所」を有し、または、現在まで引き続き1年以上「居所」を有する個人をいい、「居住者」以外の個人を「非居住者」と規定</t>
    <phoneticPr fontId="14"/>
  </si>
  <si>
    <t>国税庁HPより（https://www.nta.go.jp/taxes/shiraberu/taxanswer/gensen/2875.htm）</t>
    <rPh sb="0" eb="3">
      <t>コクゼイチョウ</t>
    </rPh>
    <phoneticPr fontId="14"/>
  </si>
  <si>
    <t>企画財務課・総務課・人事課・会計管理課への事前協議が必要です。</t>
    <phoneticPr fontId="14"/>
  </si>
  <si>
    <t>かなりの日数を要しますので２ヶ月程度の余裕を持って会計担当にご相談ください。</t>
    <phoneticPr fontId="14"/>
  </si>
  <si>
    <t>左の図のように本学学生向けの授業講師（ゲストスピーカー等）の場合は給与所得となり源泉所得税額が変わります。</t>
    <rPh sb="0" eb="1">
      <t>ヒダリ</t>
    </rPh>
    <rPh sb="2" eb="3">
      <t>ズ</t>
    </rPh>
    <rPh sb="7" eb="12">
      <t>ホンガクガクセイム</t>
    </rPh>
    <rPh sb="14" eb="18">
      <t>ジュギョウコウシ</t>
    </rPh>
    <rPh sb="27" eb="28">
      <t>トウ</t>
    </rPh>
    <rPh sb="30" eb="32">
      <t>バアイ</t>
    </rPh>
    <rPh sb="33" eb="37">
      <t>キュウヨショトク</t>
    </rPh>
    <rPh sb="40" eb="45">
      <t>ゲンセンショトクゼイ</t>
    </rPh>
    <rPh sb="45" eb="46">
      <t>ガク</t>
    </rPh>
    <rPh sb="47" eb="48">
      <t>カ</t>
    </rPh>
    <phoneticPr fontId="14"/>
  </si>
  <si>
    <t>【提出書類】</t>
    <rPh sb="1" eb="3">
      <t>テイシュツ</t>
    </rPh>
    <rPh sb="3" eb="5">
      <t>ショルイ</t>
    </rPh>
    <phoneticPr fontId="14"/>
  </si>
  <si>
    <t>　①</t>
    <phoneticPr fontId="14"/>
  </si>
  <si>
    <t>　②</t>
    <phoneticPr fontId="14"/>
  </si>
  <si>
    <t>　③</t>
    <phoneticPr fontId="14"/>
  </si>
  <si>
    <t>　④</t>
    <phoneticPr fontId="14"/>
  </si>
  <si>
    <t>　⑤</t>
    <phoneticPr fontId="14"/>
  </si>
  <si>
    <t>謝金支払金額内訳書</t>
    <rPh sb="0" eb="4">
      <t>シャキンシハラ</t>
    </rPh>
    <rPh sb="4" eb="6">
      <t>キンガク</t>
    </rPh>
    <rPh sb="6" eb="9">
      <t>ウチワケショ</t>
    </rPh>
    <phoneticPr fontId="14"/>
  </si>
  <si>
    <t>依頼書</t>
    <rPh sb="0" eb="3">
      <t>イライショ</t>
    </rPh>
    <phoneticPr fontId="14"/>
  </si>
  <si>
    <t>承諾書</t>
    <rPh sb="0" eb="3">
      <t>ショウダクショ</t>
    </rPh>
    <phoneticPr fontId="14"/>
  </si>
  <si>
    <t>実績確認の書類</t>
    <rPh sb="0" eb="4">
      <t>ジッセキカクニン</t>
    </rPh>
    <rPh sb="5" eb="7">
      <t>ショルイ</t>
    </rPh>
    <phoneticPr fontId="14"/>
  </si>
  <si>
    <t>請求書</t>
    <rPh sb="0" eb="3">
      <t>セイキュウショ</t>
    </rPh>
    <phoneticPr fontId="14"/>
  </si>
  <si>
    <t>支払金口座登録依頼書</t>
    <rPh sb="0" eb="10">
      <t>シハライキンコウザトウロクイライショ</t>
    </rPh>
    <phoneticPr fontId="14"/>
  </si>
  <si>
    <t>「謝金申請シート」より出力</t>
    <phoneticPr fontId="14"/>
  </si>
  <si>
    <t>依頼メール文書も可</t>
    <rPh sb="0" eb="2">
      <t>イライ</t>
    </rPh>
    <rPh sb="5" eb="7">
      <t>ブンショ</t>
    </rPh>
    <rPh sb="8" eb="9">
      <t>カ</t>
    </rPh>
    <phoneticPr fontId="14"/>
  </si>
  <si>
    <t>当日の写真、成果物等</t>
    <rPh sb="0" eb="2">
      <t>トウジツ</t>
    </rPh>
    <rPh sb="3" eb="5">
      <t>シャシン</t>
    </rPh>
    <rPh sb="6" eb="9">
      <t>セイカブツ</t>
    </rPh>
    <rPh sb="9" eb="10">
      <t>トウ</t>
    </rPh>
    <phoneticPr fontId="14"/>
  </si>
  <si>
    <t>任意提出。仕入税額控除ができます。</t>
    <rPh sb="0" eb="2">
      <t>ニンイ</t>
    </rPh>
    <rPh sb="2" eb="4">
      <t>テイシュツ</t>
    </rPh>
    <rPh sb="5" eb="11">
      <t>シイレゼイガクコウジョ</t>
    </rPh>
    <phoneticPr fontId="14"/>
  </si>
  <si>
    <t>謝金申請シート</t>
    <rPh sb="0" eb="2">
      <t>シャキン</t>
    </rPh>
    <rPh sb="2" eb="4">
      <t>シンセイ</t>
    </rPh>
    <phoneticPr fontId="14"/>
  </si>
  <si>
    <t>押印もしくは自署のあるもの
依頼メールへの承諾メール文書でも可</t>
    <rPh sb="0" eb="2">
      <t>オウイン</t>
    </rPh>
    <rPh sb="6" eb="8">
      <t>ジショ</t>
    </rPh>
    <rPh sb="14" eb="16">
      <t>イライ</t>
    </rPh>
    <rPh sb="21" eb="23">
      <t>ショウダク</t>
    </rPh>
    <rPh sb="26" eb="28">
      <t>ブンショ</t>
    </rPh>
    <rPh sb="30" eb="31">
      <t>カ</t>
    </rPh>
    <phoneticPr fontId="14"/>
  </si>
  <si>
    <t>案内書等</t>
    <rPh sb="0" eb="3">
      <t>アンナイショ</t>
    </rPh>
    <rPh sb="3" eb="4">
      <t>トウ</t>
    </rPh>
    <phoneticPr fontId="14"/>
  </si>
  <si>
    <t>開催日時内容のわかるもの
（講演会、勉強会等の場合）</t>
    <rPh sb="14" eb="17">
      <t>コウエンカイ</t>
    </rPh>
    <rPh sb="18" eb="21">
      <t>ベンキョウカイ</t>
    </rPh>
    <rPh sb="21" eb="22">
      <t>トウ</t>
    </rPh>
    <rPh sb="23" eb="25">
      <t>バアイ</t>
    </rPh>
    <phoneticPr fontId="14"/>
  </si>
  <si>
    <t>Excelファイルデータ</t>
    <phoneticPr fontId="14"/>
  </si>
  <si>
    <t>所定様式（口座登録のない場合）</t>
    <rPh sb="0" eb="4">
      <t>ショテイヨウシキ</t>
    </rPh>
    <rPh sb="5" eb="9">
      <t>コウザトウロク</t>
    </rPh>
    <rPh sb="12" eb="14">
      <t>バアイ</t>
    </rPh>
    <phoneticPr fontId="14"/>
  </si>
  <si>
    <t>⑦</t>
    <phoneticPr fontId="14"/>
  </si>
  <si>
    <t>⑧</t>
    <phoneticPr fontId="14"/>
  </si>
  <si>
    <t>先方への
依 頼 日</t>
    <rPh sb="0" eb="2">
      <t>センポウ</t>
    </rPh>
    <rPh sb="5" eb="6">
      <t>イ</t>
    </rPh>
    <rPh sb="7" eb="8">
      <t>ライ</t>
    </rPh>
    <rPh sb="9" eb="10">
      <t>ヒ</t>
    </rPh>
    <phoneticPr fontId="14"/>
  </si>
  <si>
    <t>謝金支出書類作成用 入力シート</t>
    <rPh sb="0" eb="1">
      <t>シャ</t>
    </rPh>
    <rPh sb="1" eb="2">
      <t>カネ</t>
    </rPh>
    <rPh sb="2" eb="4">
      <t>シシュツ</t>
    </rPh>
    <rPh sb="4" eb="6">
      <t>ショルイ</t>
    </rPh>
    <rPh sb="6" eb="8">
      <t>サクセイ</t>
    </rPh>
    <rPh sb="8" eb="9">
      <t>ヨウ</t>
    </rPh>
    <rPh sb="10" eb="12">
      <t>ニュウリョク</t>
    </rPh>
    <phoneticPr fontId="14"/>
  </si>
  <si>
    <t>謝金の種類</t>
    <rPh sb="0" eb="2">
      <t>シャキン</t>
    </rPh>
    <rPh sb="3" eb="5">
      <t>シュルイ</t>
    </rPh>
    <phoneticPr fontId="4"/>
  </si>
  <si>
    <t>⑥</t>
    <phoneticPr fontId="14"/>
  </si>
  <si>
    <t>　⇐ 科研費からの支出や給与所得の場合は不課税仕入
　⇐ 登録番号のない個人に支払いで請求書のない場合は免税0％</t>
    <rPh sb="3" eb="6">
      <t>カケンヒ</t>
    </rPh>
    <rPh sb="9" eb="11">
      <t>シシュツ</t>
    </rPh>
    <rPh sb="12" eb="16">
      <t>キュウヨショトク</t>
    </rPh>
    <rPh sb="17" eb="19">
      <t>バアイ</t>
    </rPh>
    <rPh sb="20" eb="25">
      <t>フカゼイシイ</t>
    </rPh>
    <rPh sb="29" eb="33">
      <t>トウロクバンゴウ</t>
    </rPh>
    <rPh sb="36" eb="38">
      <t>コジン</t>
    </rPh>
    <rPh sb="39" eb="41">
      <t>シハラ</t>
    </rPh>
    <rPh sb="43" eb="46">
      <t>セイキュウショ</t>
    </rPh>
    <rPh sb="49" eb="51">
      <t>バアイ</t>
    </rPh>
    <rPh sb="52" eb="54">
      <t>メンゼイ</t>
    </rPh>
    <phoneticPr fontId="4"/>
  </si>
  <si>
    <t>外国送金</t>
    <rPh sb="0" eb="4">
      <t>ガイコクソウキン</t>
    </rPh>
    <phoneticPr fontId="14"/>
  </si>
  <si>
    <t>　　外国送金する場合は手数料も発生いたします。</t>
    <rPh sb="2" eb="4">
      <t>ガイコク</t>
    </rPh>
    <rPh sb="4" eb="6">
      <t>ソウキン</t>
    </rPh>
    <rPh sb="8" eb="10">
      <t>バアイ</t>
    </rPh>
    <rPh sb="11" eb="14">
      <t>テスウリョウ</t>
    </rPh>
    <rPh sb="15" eb="17">
      <t>ハッセイ</t>
    </rPh>
    <phoneticPr fontId="14"/>
  </si>
  <si>
    <t>円/枚 ×</t>
    <rPh sb="0" eb="1">
      <t>エン</t>
    </rPh>
    <rPh sb="2" eb="3">
      <t>マイ</t>
    </rPh>
    <phoneticPr fontId="1"/>
  </si>
  <si>
    <t>円/400字 ×</t>
    <rPh sb="0" eb="1">
      <t>エン</t>
    </rPh>
    <rPh sb="5" eb="6">
      <t>ジ</t>
    </rPh>
    <phoneticPr fontId="1"/>
  </si>
  <si>
    <t>円/300語 ×</t>
    <rPh sb="0" eb="1">
      <t>エン</t>
    </rPh>
    <rPh sb="5" eb="6">
      <t>ゴ</t>
    </rPh>
    <phoneticPr fontId="1"/>
  </si>
  <si>
    <t>円/10分 ×</t>
    <rPh sb="0" eb="1">
      <t>エン</t>
    </rPh>
    <rPh sb="4" eb="5">
      <t>フン</t>
    </rPh>
    <phoneticPr fontId="1"/>
  </si>
  <si>
    <t>枚　＝</t>
    <rPh sb="0" eb="1">
      <t>マイ</t>
    </rPh>
    <phoneticPr fontId="1"/>
  </si>
  <si>
    <t>×</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</si>
</sst>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quot;¥&quot;\-#,##0"/>
    <numFmt numFmtId="6" formatCode="&quot;¥&quot;#,##0;[Red]&quot;¥&quot;\-#,##0"/>
    <numFmt numFmtId="176" formatCode="[$]ggge&quot;年&quot;m&quot;月&quot;d&quot;日&quot;;@" x16r2:formatCode16="[$-ja-JP-x-gannen]ggge&quot;年&quot;m&quot;月&quot;d&quot;日&quot;;@"/>
    <numFmt numFmtId="177" formatCode="ggge&quot;年&quot;m&quot;月&quot;d&quot;日&quot;\(aaa\)"/>
    <numFmt numFmtId="178" formatCode="General&quot; 時間&quot;"/>
    <numFmt numFmtId="179" formatCode="h:mm;@"/>
    <numFmt numFmtId="180" formatCode="General&quot;倍&quot;"/>
    <numFmt numFmtId="181" formatCode="General&quot;時&quot;&quot;間&quot;"/>
    <numFmt numFmtId="182" formatCode="General&quot;円&quot;"/>
    <numFmt numFmtId="183" formatCode="h&quot;時&quot;mm&quot;分&quot;;@"/>
    <numFmt numFmtId="184" formatCode="\(&quot;う&quot;&quot;ち&quot;&quot;消&quot;&quot;費&quot;&quot;税&quot;&quot;額&quot;\ #,##0&quot;円&quot;\)"/>
    <numFmt numFmtId="185" formatCode="0.0_ "/>
    <numFmt numFmtId="186" formatCode="m&quot;月&quot;d&quot;日&quot;;@"/>
  </numFmts>
  <fonts count="48">
    <font>
      <sz val="11"/>
      <color theme="1"/>
      <name val="ＭＳ Ｐゴシック"/>
      <family val="3"/>
      <charset val="128"/>
      <scheme val="minor"/>
    </font>
    <font>
      <sz val="6"/>
      <name val="ＭＳ Ｐゴシック"/>
      <family val="3"/>
      <charset val="128"/>
    </font>
    <font>
      <sz val="11"/>
      <name val="ＭＳ Ｐゴシック"/>
      <family val="3"/>
      <charset val="128"/>
    </font>
    <font>
      <b/>
      <sz val="24"/>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6"/>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b/>
      <sz val="11"/>
      <color theme="1"/>
      <name val="ＭＳ Ｐゴシック"/>
      <family val="3"/>
      <charset val="128"/>
      <scheme val="minor"/>
    </font>
    <font>
      <sz val="6"/>
      <name val="ＭＳ Ｐゴシック"/>
      <family val="3"/>
      <charset val="128"/>
      <scheme val="minor"/>
    </font>
    <font>
      <b/>
      <sz val="12"/>
      <name val="ＭＳ Ｐゴシック"/>
      <family val="3"/>
      <charset val="128"/>
    </font>
    <font>
      <b/>
      <sz val="9"/>
      <color indexed="81"/>
      <name val="MS P ゴシック"/>
      <family val="3"/>
      <charset val="128"/>
    </font>
    <font>
      <sz val="9"/>
      <color indexed="81"/>
      <name val="MS P ゴシック"/>
      <family val="3"/>
      <charset val="128"/>
    </font>
    <font>
      <sz val="14"/>
      <color theme="1"/>
      <name val="ＭＳ 明朝"/>
      <family val="1"/>
      <charset val="128"/>
    </font>
    <font>
      <sz val="12"/>
      <color theme="1"/>
      <name val="ＭＳ Ｐゴシック"/>
      <family val="3"/>
      <charset val="128"/>
      <scheme val="minor"/>
    </font>
    <font>
      <sz val="9"/>
      <color theme="1"/>
      <name val="ＭＳ Ｐゴシック"/>
      <family val="3"/>
      <charset val="128"/>
      <scheme val="minor"/>
    </font>
    <font>
      <sz val="8"/>
      <color rgb="FFFF0000"/>
      <name val="ＭＳ Ｐゴシック"/>
      <family val="3"/>
      <charset val="128"/>
      <scheme val="minor"/>
    </font>
    <font>
      <sz val="12"/>
      <name val="ＭＳ Ｐゴシック"/>
      <family val="3"/>
      <charset val="128"/>
      <scheme val="minor"/>
    </font>
    <font>
      <sz val="11"/>
      <color theme="1"/>
      <name val="ＭＳ 明朝"/>
      <family val="1"/>
      <charset val="128"/>
    </font>
    <font>
      <sz val="10"/>
      <name val="ＭＳ Ｐゴシック"/>
      <family val="3"/>
      <charset val="128"/>
      <scheme val="minor"/>
    </font>
    <font>
      <b/>
      <sz val="14"/>
      <color theme="1"/>
      <name val="ＭＳ Ｐゴシック"/>
      <family val="3"/>
      <charset val="128"/>
      <scheme val="minor"/>
    </font>
    <font>
      <sz val="16"/>
      <color theme="1"/>
      <name val="ＭＳ Ｐゴシック"/>
      <family val="3"/>
      <charset val="128"/>
      <scheme val="minor"/>
    </font>
    <font>
      <sz val="18"/>
      <name val="ＭＳ Ｐゴシック"/>
      <family val="3"/>
      <charset val="128"/>
      <scheme val="minor"/>
    </font>
    <font>
      <sz val="14"/>
      <name val="ＭＳ Ｐゴシック"/>
      <family val="3"/>
      <charset val="128"/>
      <scheme val="minor"/>
    </font>
    <font>
      <sz val="12"/>
      <color rgb="FFFF0000"/>
      <name val="ＭＳ Ｐゴシック"/>
      <family val="3"/>
      <charset val="128"/>
      <scheme val="minor"/>
    </font>
    <font>
      <b/>
      <sz val="20"/>
      <color theme="1"/>
      <name val="ＭＳ Ｐゴシック"/>
      <family val="3"/>
      <charset val="128"/>
      <scheme val="minor"/>
    </font>
    <font>
      <b/>
      <sz val="20"/>
      <name val="ＭＳ Ｐゴシック"/>
      <family val="3"/>
      <charset val="128"/>
    </font>
    <font>
      <b/>
      <sz val="12"/>
      <color rgb="FFFF0000"/>
      <name val="ＭＳ Ｐゴシック"/>
      <family val="3"/>
      <charset val="128"/>
      <scheme val="minor"/>
    </font>
    <font>
      <sz val="8"/>
      <name val="ＭＳ 明朝"/>
      <family val="1"/>
      <charset val="128"/>
    </font>
    <font>
      <sz val="8"/>
      <color theme="1"/>
      <name val="ＭＳ 明朝"/>
      <family val="1"/>
      <charset val="128"/>
    </font>
    <font>
      <sz val="11"/>
      <color theme="1"/>
      <name val="ＭＳ Ｐゴシック"/>
      <family val="3"/>
      <charset val="128"/>
    </font>
    <font>
      <sz val="11"/>
      <name val="ＭＳ 明朝"/>
      <family val="1"/>
      <charset val="128"/>
    </font>
    <font>
      <sz val="14"/>
      <name val="ＭＳ Ｐゴシック"/>
      <family val="3"/>
      <charset val="128"/>
    </font>
    <font>
      <b/>
      <sz val="14"/>
      <name val="ＭＳ Ｐゴシック"/>
      <family val="3"/>
      <charset val="128"/>
    </font>
    <font>
      <sz val="12"/>
      <color indexed="10"/>
      <name val="ＭＳ Ｐゴシック"/>
      <family val="3"/>
      <charset val="128"/>
    </font>
    <font>
      <sz val="8"/>
      <color theme="1"/>
      <name val="ＭＳ Ｐゴシック"/>
      <family val="3"/>
      <charset val="128"/>
      <scheme val="minor"/>
    </font>
    <font>
      <sz val="8.5"/>
      <color theme="1"/>
      <name val="ＭＳ Ｐゴシック"/>
      <family val="3"/>
      <charset val="128"/>
      <scheme val="minor"/>
    </font>
    <font>
      <sz val="11"/>
      <color theme="3" tint="0.39997558519241921"/>
      <name val="ＭＳ Ｐゴシック"/>
      <family val="3"/>
      <charset val="128"/>
    </font>
    <font>
      <sz val="9"/>
      <name val="ＭＳ Ｐゴシック"/>
      <family val="3"/>
      <charset val="128"/>
    </font>
    <font>
      <sz val="11"/>
      <color theme="9" tint="0.39997558519241921"/>
      <name val="ＭＳ Ｐゴシック"/>
      <family val="3"/>
      <charset val="128"/>
    </font>
    <font>
      <sz val="11"/>
      <color theme="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s>
  <borders count="7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top style="mediumDashed">
        <color auto="1"/>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double">
        <color auto="1"/>
      </left>
      <right style="double">
        <color auto="1"/>
      </right>
      <top style="double">
        <color auto="1"/>
      </top>
      <bottom style="double">
        <color auto="1"/>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10">
    <xf numFmtId="0" fontId="0" fillId="0" borderId="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2" fillId="0" borderId="0">
      <alignment vertical="center"/>
    </xf>
    <xf numFmtId="9" fontId="10" fillId="0" borderId="0" applyFont="0" applyFill="0" applyBorder="0" applyAlignment="0" applyProtection="0">
      <alignment vertical="center"/>
    </xf>
    <xf numFmtId="0" fontId="10" fillId="0" borderId="0">
      <alignment vertical="center"/>
    </xf>
    <xf numFmtId="0" fontId="2" fillId="0" borderId="0"/>
    <xf numFmtId="38" fontId="2" fillId="0" borderId="0" applyFont="0" applyFill="0" applyBorder="0" applyAlignment="0" applyProtection="0"/>
    <xf numFmtId="0" fontId="2" fillId="0" borderId="0"/>
    <xf numFmtId="38" fontId="2" fillId="0" borderId="0" applyFont="0" applyFill="0" applyBorder="0" applyAlignment="0" applyProtection="0">
      <alignment vertical="center"/>
    </xf>
  </cellStyleXfs>
  <cellXfs count="636">
    <xf numFmtId="0" fontId="0" fillId="0" borderId="0" xfId="0">
      <alignment vertical="center"/>
    </xf>
    <xf numFmtId="0" fontId="0" fillId="0" borderId="10" xfId="0" applyBorder="1">
      <alignment vertical="center"/>
    </xf>
    <xf numFmtId="0" fontId="0" fillId="0" borderId="0" xfId="0" applyAlignment="1">
      <alignment horizontal="center" vertical="center"/>
    </xf>
    <xf numFmtId="0" fontId="2" fillId="0" borderId="0" xfId="3" applyProtection="1">
      <alignment vertical="center"/>
      <protection locked="0"/>
    </xf>
    <xf numFmtId="0" fontId="3" fillId="0" borderId="11" xfId="3" applyFont="1" applyBorder="1">
      <alignment vertical="center"/>
    </xf>
    <xf numFmtId="0" fontId="2" fillId="0" borderId="11" xfId="3" applyBorder="1" applyProtection="1">
      <alignment vertical="center"/>
      <protection locked="0"/>
    </xf>
    <xf numFmtId="0" fontId="8" fillId="0" borderId="12" xfId="3" applyFont="1" applyBorder="1" applyProtection="1">
      <alignment vertical="center"/>
      <protection locked="0"/>
    </xf>
    <xf numFmtId="0" fontId="2" fillId="0" borderId="12" xfId="3" applyBorder="1" applyAlignment="1" applyProtection="1">
      <alignment vertical="top"/>
      <protection locked="0"/>
    </xf>
    <xf numFmtId="0" fontId="8" fillId="0" borderId="0" xfId="3" applyFont="1" applyProtection="1">
      <alignment vertical="center"/>
      <protection locked="0"/>
    </xf>
    <xf numFmtId="0" fontId="2" fillId="0" borderId="0" xfId="3" applyAlignment="1" applyProtection="1">
      <alignment vertical="top"/>
      <protection locked="0"/>
    </xf>
    <xf numFmtId="0" fontId="2" fillId="0" borderId="0" xfId="3" applyAlignment="1" applyProtection="1">
      <alignment horizontal="center" vertical="center"/>
      <protection locked="0"/>
    </xf>
    <xf numFmtId="0" fontId="0" fillId="0" borderId="7" xfId="0" applyBorder="1">
      <alignment vertical="center"/>
    </xf>
    <xf numFmtId="0" fontId="0" fillId="0" borderId="15" xfId="0" applyBorder="1">
      <alignment vertical="center"/>
    </xf>
    <xf numFmtId="0" fontId="0" fillId="0" borderId="12"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11" xfId="0" applyBorder="1">
      <alignment vertical="center"/>
    </xf>
    <xf numFmtId="0" fontId="0" fillId="0" borderId="20" xfId="0" applyBorder="1">
      <alignment vertical="center"/>
    </xf>
    <xf numFmtId="0" fontId="2" fillId="0" borderId="41" xfId="3" applyBorder="1" applyProtection="1">
      <alignment vertical="center"/>
      <protection locked="0"/>
    </xf>
    <xf numFmtId="0" fontId="2" fillId="0" borderId="42" xfId="3" applyBorder="1" applyProtection="1">
      <alignment vertical="center"/>
      <protection locked="0"/>
    </xf>
    <xf numFmtId="0" fontId="2" fillId="0" borderId="45" xfId="3" applyBorder="1" applyProtection="1">
      <alignment vertical="center"/>
      <protection locked="0"/>
    </xf>
    <xf numFmtId="0" fontId="2" fillId="0" borderId="46" xfId="3" applyBorder="1" applyProtection="1">
      <alignment vertical="center"/>
      <protection locked="0"/>
    </xf>
    <xf numFmtId="0" fontId="2" fillId="0" borderId="47" xfId="3" applyBorder="1" applyProtection="1">
      <alignment vertical="center"/>
      <protection locked="0"/>
    </xf>
    <xf numFmtId="0" fontId="13" fillId="0" borderId="0" xfId="0" applyFont="1">
      <alignment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2" fillId="0" borderId="9" xfId="3" applyBorder="1" applyProtection="1">
      <alignment vertical="center"/>
      <protection locked="0"/>
    </xf>
    <xf numFmtId="0" fontId="0" fillId="0" borderId="22" xfId="0" applyBorder="1" applyAlignment="1">
      <alignment horizontal="center" vertical="center"/>
    </xf>
    <xf numFmtId="0" fontId="0" fillId="0" borderId="0" xfId="0" applyAlignment="1">
      <alignment horizontal="left" vertical="center"/>
    </xf>
    <xf numFmtId="0" fontId="2" fillId="0" borderId="9" xfId="3" applyBorder="1" applyAlignment="1" applyProtection="1">
      <alignment vertical="center" wrapText="1"/>
      <protection locked="0"/>
    </xf>
    <xf numFmtId="0" fontId="0" fillId="0" borderId="3" xfId="0" applyBorder="1" applyAlignment="1">
      <alignment vertical="center" wrapText="1"/>
    </xf>
    <xf numFmtId="0" fontId="0" fillId="3" borderId="7" xfId="0" applyFill="1" applyBorder="1">
      <alignment vertical="center"/>
    </xf>
    <xf numFmtId="179" fontId="18" fillId="0" borderId="0" xfId="5" applyNumberFormat="1" applyFont="1">
      <alignment vertical="center"/>
    </xf>
    <xf numFmtId="0" fontId="0" fillId="0" borderId="0" xfId="0" applyAlignment="1">
      <alignment horizontal="center" vertical="center" shrinkToFit="1"/>
    </xf>
    <xf numFmtId="0" fontId="0" fillId="5" borderId="0" xfId="0" applyFill="1" applyAlignment="1">
      <alignment horizontal="center" vertical="center"/>
    </xf>
    <xf numFmtId="0" fontId="0" fillId="3" borderId="8" xfId="0" applyFill="1" applyBorder="1">
      <alignment vertical="center"/>
    </xf>
    <xf numFmtId="0" fontId="0" fillId="0" borderId="8" xfId="0" applyBorder="1">
      <alignment vertical="center"/>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24" xfId="0" applyBorder="1">
      <alignment vertical="center"/>
    </xf>
    <xf numFmtId="0" fontId="10" fillId="0" borderId="0" xfId="0" applyFont="1">
      <alignment vertical="center"/>
    </xf>
    <xf numFmtId="38" fontId="0" fillId="0" borderId="7" xfId="1" applyFont="1" applyFill="1" applyBorder="1">
      <alignment vertical="center"/>
    </xf>
    <xf numFmtId="38" fontId="0" fillId="0" borderId="0" xfId="1" applyFont="1">
      <alignment vertical="center"/>
    </xf>
    <xf numFmtId="180" fontId="0" fillId="0" borderId="0" xfId="0" applyNumberFormat="1" applyAlignment="1">
      <alignment horizontal="left" vertical="center"/>
    </xf>
    <xf numFmtId="181" fontId="0" fillId="0" borderId="0" xfId="0" applyNumberFormat="1" applyAlignment="1">
      <alignment horizontal="left" vertical="center"/>
    </xf>
    <xf numFmtId="177" fontId="10" fillId="0" borderId="3" xfId="5" applyNumberFormat="1" applyBorder="1" applyAlignment="1">
      <alignment horizontal="center" vertical="center"/>
    </xf>
    <xf numFmtId="177" fontId="10" fillId="0" borderId="0" xfId="5" applyNumberFormat="1" applyAlignment="1">
      <alignment horizontal="center" vertical="center"/>
    </xf>
    <xf numFmtId="0" fontId="10" fillId="0" borderId="0" xfId="0" applyFont="1" applyAlignment="1">
      <alignment horizontal="center" vertical="center"/>
    </xf>
    <xf numFmtId="177" fontId="10" fillId="0" borderId="10" xfId="5" applyNumberFormat="1" applyBorder="1" applyAlignment="1">
      <alignment horizontal="center" vertical="center"/>
    </xf>
    <xf numFmtId="182" fontId="0" fillId="0" borderId="0" xfId="1" applyNumberFormat="1" applyFont="1">
      <alignment vertical="center"/>
    </xf>
    <xf numFmtId="181" fontId="0" fillId="0" borderId="0" xfId="1" applyNumberFormat="1" applyFont="1">
      <alignment vertical="center"/>
    </xf>
    <xf numFmtId="0" fontId="21" fillId="0" borderId="0" xfId="0" applyFont="1" applyAlignment="1">
      <alignment horizontal="center" vertical="center" wrapText="1"/>
    </xf>
    <xf numFmtId="0" fontId="0" fillId="0" borderId="48" xfId="0" applyBorder="1" applyAlignment="1">
      <alignment horizontal="center" vertical="center" shrinkToFit="1"/>
    </xf>
    <xf numFmtId="0" fontId="0" fillId="0" borderId="48" xfId="0" applyBorder="1">
      <alignment vertical="center"/>
    </xf>
    <xf numFmtId="0" fontId="25" fillId="0" borderId="0" xfId="0" applyFont="1" applyAlignment="1">
      <alignment horizontal="left" vertical="center"/>
    </xf>
    <xf numFmtId="0" fontId="13" fillId="0" borderId="0" xfId="0" applyFont="1" applyAlignment="1">
      <alignment horizontal="center" vertical="center"/>
    </xf>
    <xf numFmtId="38" fontId="0" fillId="0" borderId="0" xfId="0" applyNumberFormat="1" applyAlignment="1">
      <alignment horizontal="center" vertical="center" shrinkToFit="1"/>
    </xf>
    <xf numFmtId="10" fontId="0" fillId="0" borderId="50" xfId="4" applyNumberFormat="1" applyFont="1" applyBorder="1" applyAlignment="1">
      <alignment horizontal="center" vertical="center"/>
    </xf>
    <xf numFmtId="0" fontId="0" fillId="5" borderId="0" xfId="0" applyFill="1">
      <alignment vertical="center"/>
    </xf>
    <xf numFmtId="0" fontId="19" fillId="0" borderId="0" xfId="0" applyFont="1">
      <alignmen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left" vertical="center" indent="2"/>
    </xf>
    <xf numFmtId="6" fontId="19" fillId="0" borderId="0" xfId="2" applyFont="1" applyAlignment="1">
      <alignment horizontal="left" vertical="center"/>
    </xf>
    <xf numFmtId="49" fontId="19" fillId="0" borderId="0" xfId="0" applyNumberFormat="1" applyFont="1" applyAlignment="1">
      <alignment horizontal="left" vertical="center" indent="2"/>
    </xf>
    <xf numFmtId="6" fontId="19" fillId="0" borderId="0" xfId="0" applyNumberFormat="1" applyFont="1" applyAlignment="1">
      <alignment horizontal="left" vertical="center"/>
    </xf>
    <xf numFmtId="6" fontId="19" fillId="0" borderId="0" xfId="0" applyNumberFormat="1" applyFont="1" applyAlignment="1">
      <alignment horizontal="left" vertical="center" indent="2"/>
    </xf>
    <xf numFmtId="38" fontId="19" fillId="0" borderId="0" xfId="1" applyFont="1" applyAlignment="1">
      <alignment horizontal="left" vertical="center" indent="2"/>
    </xf>
    <xf numFmtId="0" fontId="19" fillId="0" borderId="0" xfId="0" applyFont="1" applyAlignment="1">
      <alignment horizontal="left" vertical="center" indent="1"/>
    </xf>
    <xf numFmtId="0" fontId="19" fillId="0" borderId="0" xfId="0" applyFont="1" applyAlignment="1">
      <alignment horizontal="distributed" vertical="center"/>
    </xf>
    <xf numFmtId="0" fontId="19" fillId="0" borderId="0" xfId="0" applyFont="1" applyAlignment="1">
      <alignment horizontal="center" vertical="center"/>
    </xf>
    <xf numFmtId="56" fontId="19" fillId="0" borderId="0" xfId="0" applyNumberFormat="1" applyFont="1" applyAlignment="1">
      <alignment horizontal="left" vertical="center" indent="1"/>
    </xf>
    <xf numFmtId="0" fontId="11" fillId="0" borderId="0" xfId="0" applyFont="1" applyAlignment="1">
      <alignment horizontal="left" vertical="center" indent="1"/>
    </xf>
    <xf numFmtId="0" fontId="19" fillId="0" borderId="9" xfId="0" applyFont="1" applyBorder="1">
      <alignment vertical="center"/>
    </xf>
    <xf numFmtId="176" fontId="19" fillId="0" borderId="0" xfId="0" applyNumberFormat="1" applyFont="1" applyAlignment="1">
      <alignment horizontal="left" vertical="center" indent="1"/>
    </xf>
    <xf numFmtId="0" fontId="22" fillId="0" borderId="0" xfId="6" applyFont="1" applyAlignment="1">
      <alignment vertical="center"/>
    </xf>
    <xf numFmtId="176" fontId="22" fillId="0" borderId="0" xfId="6" applyNumberFormat="1" applyFont="1" applyAlignment="1">
      <alignment horizontal="distributed" vertical="center"/>
    </xf>
    <xf numFmtId="0" fontId="27" fillId="0" borderId="0" xfId="6" applyFont="1" applyAlignment="1">
      <alignment horizontal="center" vertical="center"/>
    </xf>
    <xf numFmtId="0" fontId="12" fillId="0" borderId="0" xfId="6" applyFont="1" applyAlignment="1">
      <alignment vertical="center"/>
    </xf>
    <xf numFmtId="0" fontId="28" fillId="0" borderId="0" xfId="6" applyFont="1" applyAlignment="1">
      <alignment vertical="center"/>
    </xf>
    <xf numFmtId="0" fontId="24" fillId="0" borderId="0" xfId="6" applyFont="1" applyAlignment="1">
      <alignment vertical="center"/>
    </xf>
    <xf numFmtId="0" fontId="22" fillId="0" borderId="0" xfId="6" applyFont="1" applyAlignment="1">
      <alignment horizontal="left" vertical="center"/>
    </xf>
    <xf numFmtId="0" fontId="22" fillId="0" borderId="9" xfId="6" applyFont="1" applyBorder="1" applyAlignment="1">
      <alignment vertical="center"/>
    </xf>
    <xf numFmtId="0" fontId="28" fillId="0" borderId="9" xfId="6" applyFont="1" applyBorder="1" applyAlignment="1">
      <alignment vertical="center"/>
    </xf>
    <xf numFmtId="184" fontId="12" fillId="0" borderId="9" xfId="1" applyNumberFormat="1" applyFont="1" applyBorder="1" applyAlignment="1">
      <alignment vertical="center"/>
    </xf>
    <xf numFmtId="0" fontId="29" fillId="0" borderId="0" xfId="6" applyFont="1" applyAlignment="1">
      <alignment vertical="center"/>
    </xf>
    <xf numFmtId="0" fontId="24" fillId="0" borderId="2" xfId="5" applyFont="1" applyBorder="1" applyAlignment="1">
      <alignment horizontal="left"/>
    </xf>
    <xf numFmtId="0" fontId="0" fillId="6" borderId="14" xfId="0" applyFill="1" applyBorder="1" applyAlignment="1">
      <alignment horizontal="center" vertical="center" shrinkToFit="1"/>
    </xf>
    <xf numFmtId="0" fontId="0" fillId="6" borderId="44" xfId="0" applyFill="1" applyBorder="1" applyAlignment="1">
      <alignment horizontal="center" vertical="center" shrinkToFit="1"/>
    </xf>
    <xf numFmtId="183" fontId="19" fillId="0" borderId="0" xfId="0" applyNumberFormat="1" applyFont="1" applyAlignment="1">
      <alignment horizontal="center" vertical="center"/>
    </xf>
    <xf numFmtId="0" fontId="2" fillId="0" borderId="18" xfId="3" applyBorder="1" applyAlignment="1" applyProtection="1">
      <alignment horizontal="center" vertical="center"/>
      <protection locked="0"/>
    </xf>
    <xf numFmtId="0" fontId="2" fillId="0" borderId="20" xfId="3" applyBorder="1" applyAlignment="1" applyProtection="1">
      <alignment horizontal="center" vertical="center"/>
      <protection locked="0"/>
    </xf>
    <xf numFmtId="0" fontId="0" fillId="6" borderId="49" xfId="0" applyFill="1" applyBorder="1" applyAlignment="1">
      <alignment horizontal="center" vertical="center"/>
    </xf>
    <xf numFmtId="0" fontId="0" fillId="6" borderId="0" xfId="0" applyFill="1" applyAlignment="1">
      <alignment horizontal="center" vertical="center" shrinkToFit="1"/>
    </xf>
    <xf numFmtId="0" fontId="0" fillId="6" borderId="0" xfId="0" applyFill="1" applyAlignment="1">
      <alignment horizontal="center" vertical="center" wrapText="1" shrinkToFit="1"/>
    </xf>
    <xf numFmtId="0" fontId="0" fillId="6" borderId="0" xfId="0" applyFill="1" applyAlignment="1">
      <alignment horizontal="center" vertical="center"/>
    </xf>
    <xf numFmtId="0" fontId="13" fillId="6" borderId="0" xfId="0" applyFont="1" applyFill="1" applyAlignment="1">
      <alignment horizontal="center" vertical="center"/>
    </xf>
    <xf numFmtId="0" fontId="2" fillId="0" borderId="9" xfId="3" applyBorder="1" applyAlignment="1" applyProtection="1">
      <alignment horizontal="center" vertical="center"/>
      <protection locked="0"/>
    </xf>
    <xf numFmtId="6" fontId="2" fillId="0" borderId="0" xfId="3" applyNumberFormat="1" applyProtection="1">
      <alignment vertical="center"/>
      <protection locked="0"/>
    </xf>
    <xf numFmtId="0" fontId="2" fillId="0" borderId="12" xfId="3" applyBorder="1" applyProtection="1">
      <alignment vertical="center"/>
      <protection locked="0"/>
    </xf>
    <xf numFmtId="38" fontId="2" fillId="0" borderId="0" xfId="1" applyFont="1" applyBorder="1" applyAlignment="1" applyProtection="1">
      <alignment vertical="center"/>
      <protection locked="0"/>
    </xf>
    <xf numFmtId="0" fontId="13" fillId="6" borderId="0" xfId="0" applyFont="1" applyFill="1" applyAlignment="1">
      <alignment horizontal="left" vertical="center"/>
    </xf>
    <xf numFmtId="0" fontId="13" fillId="6" borderId="0" xfId="0" applyFont="1" applyFill="1">
      <alignment vertical="center"/>
    </xf>
    <xf numFmtId="0" fontId="2" fillId="0" borderId="0" xfId="3" applyAlignment="1" applyProtection="1">
      <alignment horizontal="center" vertical="center" wrapText="1"/>
      <protection locked="0"/>
    </xf>
    <xf numFmtId="6" fontId="2" fillId="0" borderId="0" xfId="2" applyFont="1" applyBorder="1" applyAlignment="1" applyProtection="1">
      <alignment vertical="center"/>
      <protection locked="0"/>
    </xf>
    <xf numFmtId="38" fontId="2" fillId="0" borderId="9" xfId="1" applyFont="1" applyFill="1" applyBorder="1" applyAlignment="1" applyProtection="1">
      <alignment horizontal="center"/>
      <protection locked="0"/>
    </xf>
    <xf numFmtId="38" fontId="2" fillId="0" borderId="0" xfId="1" applyFont="1" applyFill="1" applyBorder="1" applyAlignment="1" applyProtection="1">
      <alignment horizontal="center"/>
      <protection locked="0"/>
    </xf>
    <xf numFmtId="38" fontId="2" fillId="0" borderId="0" xfId="1" applyFont="1" applyFill="1" applyBorder="1" applyAlignment="1" applyProtection="1">
      <protection locked="0"/>
    </xf>
    <xf numFmtId="38" fontId="2" fillId="0" borderId="1" xfId="1" applyFont="1" applyFill="1" applyBorder="1" applyAlignment="1" applyProtection="1">
      <protection locked="0"/>
    </xf>
    <xf numFmtId="0" fontId="2" fillId="0" borderId="0" xfId="3" applyAlignment="1" applyProtection="1">
      <alignment horizontal="center"/>
      <protection locked="0"/>
    </xf>
    <xf numFmtId="0" fontId="2" fillId="0" borderId="25" xfId="3" applyBorder="1" applyAlignment="1" applyProtection="1">
      <alignment vertical="center" wrapText="1"/>
      <protection locked="0"/>
    </xf>
    <xf numFmtId="0" fontId="2" fillId="0" borderId="25" xfId="3" applyBorder="1" applyProtection="1">
      <alignment vertical="center"/>
      <protection locked="0"/>
    </xf>
    <xf numFmtId="38" fontId="2" fillId="0" borderId="25" xfId="1" applyFont="1" applyBorder="1" applyAlignment="1" applyProtection="1">
      <alignment vertical="center"/>
      <protection locked="0"/>
    </xf>
    <xf numFmtId="0" fontId="2" fillId="0" borderId="10" xfId="3" applyBorder="1" applyAlignment="1" applyProtection="1">
      <alignment horizontal="center"/>
      <protection locked="0"/>
    </xf>
    <xf numFmtId="10" fontId="2" fillId="0" borderId="0" xfId="3" applyNumberFormat="1" applyAlignment="1" applyProtection="1">
      <alignment horizontal="center" vertical="center"/>
      <protection locked="0"/>
    </xf>
    <xf numFmtId="6" fontId="2" fillId="0" borderId="25" xfId="2" applyFont="1" applyBorder="1" applyAlignment="1" applyProtection="1">
      <alignment vertical="center"/>
      <protection locked="0"/>
    </xf>
    <xf numFmtId="6" fontId="2" fillId="0" borderId="25" xfId="3" applyNumberFormat="1" applyBorder="1" applyProtection="1">
      <alignment vertical="center"/>
      <protection locked="0"/>
    </xf>
    <xf numFmtId="0" fontId="2" fillId="0" borderId="52" xfId="3" applyBorder="1" applyAlignment="1" applyProtection="1">
      <alignment horizontal="center" vertical="center"/>
      <protection locked="0"/>
    </xf>
    <xf numFmtId="0" fontId="2" fillId="0" borderId="53" xfId="3" applyBorder="1" applyAlignment="1" applyProtection="1">
      <alignment horizontal="center" vertical="center"/>
      <protection locked="0"/>
    </xf>
    <xf numFmtId="0" fontId="2" fillId="0" borderId="55" xfId="3" applyBorder="1" applyAlignment="1" applyProtection="1">
      <alignment horizontal="center" vertical="center"/>
      <protection locked="0"/>
    </xf>
    <xf numFmtId="0" fontId="2" fillId="0" borderId="15" xfId="3" applyBorder="1" applyAlignment="1" applyProtection="1">
      <alignment vertical="top"/>
      <protection locked="0"/>
    </xf>
    <xf numFmtId="0" fontId="2" fillId="0" borderId="16" xfId="3" applyBorder="1" applyProtection="1">
      <alignment vertical="center"/>
      <protection locked="0"/>
    </xf>
    <xf numFmtId="0" fontId="2" fillId="0" borderId="17" xfId="3" applyBorder="1" applyProtection="1">
      <alignment vertical="center"/>
      <protection locked="0"/>
    </xf>
    <xf numFmtId="0" fontId="2" fillId="0" borderId="17" xfId="3" applyBorder="1" applyAlignment="1" applyProtection="1">
      <alignment vertical="center" wrapText="1"/>
      <protection locked="0"/>
    </xf>
    <xf numFmtId="0" fontId="2" fillId="0" borderId="18" xfId="3" applyBorder="1" applyProtection="1">
      <alignment vertical="center"/>
      <protection locked="0"/>
    </xf>
    <xf numFmtId="10" fontId="2" fillId="0" borderId="0" xfId="3" applyNumberFormat="1" applyProtection="1">
      <alignment vertical="center"/>
      <protection locked="0"/>
    </xf>
    <xf numFmtId="0" fontId="2" fillId="0" borderId="17" xfId="3" applyBorder="1" applyAlignment="1" applyProtection="1">
      <alignment horizontal="center" vertical="center"/>
      <protection locked="0"/>
    </xf>
    <xf numFmtId="0" fontId="2" fillId="0" borderId="17" xfId="3" applyBorder="1" applyAlignment="1" applyProtection="1">
      <alignment horizontal="center" vertical="center" wrapText="1"/>
      <protection locked="0"/>
    </xf>
    <xf numFmtId="6" fontId="2" fillId="0" borderId="11" xfId="2" applyFont="1" applyBorder="1" applyAlignment="1" applyProtection="1">
      <alignment vertical="center"/>
      <protection locked="0"/>
    </xf>
    <xf numFmtId="38" fontId="2" fillId="0" borderId="11" xfId="1" applyFont="1" applyFill="1" applyBorder="1" applyAlignment="1" applyProtection="1">
      <alignment vertical="center"/>
      <protection locked="0"/>
    </xf>
    <xf numFmtId="10" fontId="2" fillId="0" borderId="25" xfId="3" applyNumberFormat="1" applyBorder="1" applyProtection="1">
      <alignment vertical="center"/>
      <protection locked="0"/>
    </xf>
    <xf numFmtId="0" fontId="19" fillId="0" borderId="0" xfId="0" applyFont="1" applyAlignment="1">
      <alignment horizontal="left" vertical="center" wrapText="1" indent="3"/>
    </xf>
    <xf numFmtId="0" fontId="32" fillId="0" borderId="0" xfId="0" applyFont="1">
      <alignment vertical="center"/>
    </xf>
    <xf numFmtId="0" fontId="19" fillId="0" borderId="0" xfId="0" quotePrefix="1" applyFont="1" applyAlignment="1">
      <alignment horizontal="center" vertical="center"/>
    </xf>
    <xf numFmtId="0" fontId="19" fillId="0" borderId="0" xfId="0" applyFont="1" applyAlignment="1">
      <alignment vertical="center" shrinkToFit="1"/>
    </xf>
    <xf numFmtId="6" fontId="2" fillId="5" borderId="54" xfId="2" applyFont="1" applyFill="1" applyBorder="1" applyAlignment="1" applyProtection="1">
      <alignment vertical="center"/>
      <protection locked="0"/>
    </xf>
    <xf numFmtId="6" fontId="2" fillId="5" borderId="52" xfId="2" applyFont="1" applyFill="1" applyBorder="1" applyAlignment="1" applyProtection="1">
      <alignment vertical="center"/>
      <protection locked="0"/>
    </xf>
    <xf numFmtId="6" fontId="2" fillId="5" borderId="55" xfId="2" applyFont="1" applyFill="1" applyBorder="1" applyAlignment="1" applyProtection="1">
      <alignment vertical="center"/>
      <protection locked="0"/>
    </xf>
    <xf numFmtId="0" fontId="2" fillId="0" borderId="0" xfId="8"/>
    <xf numFmtId="0" fontId="33" fillId="0" borderId="0" xfId="3" applyFont="1" applyAlignment="1">
      <alignment horizontal="left"/>
    </xf>
    <xf numFmtId="0" fontId="34" fillId="0" borderId="0" xfId="3" applyFont="1" applyAlignment="1">
      <alignment horizontal="left"/>
    </xf>
    <xf numFmtId="0" fontId="35" fillId="0" borderId="27" xfId="3" applyFont="1" applyBorder="1">
      <alignment vertical="center"/>
    </xf>
    <xf numFmtId="0" fontId="35" fillId="0" borderId="11" xfId="3" applyFont="1" applyBorder="1">
      <alignment vertical="center"/>
    </xf>
    <xf numFmtId="0" fontId="35" fillId="0" borderId="19" xfId="3" applyFont="1" applyBorder="1">
      <alignment vertical="center"/>
    </xf>
    <xf numFmtId="0" fontId="35" fillId="0" borderId="4" xfId="3" applyFont="1" applyBorder="1">
      <alignment vertical="center"/>
    </xf>
    <xf numFmtId="0" fontId="35" fillId="0" borderId="0" xfId="3" applyFont="1">
      <alignment vertical="center"/>
    </xf>
    <xf numFmtId="0" fontId="35" fillId="0" borderId="0" xfId="3" applyFont="1" applyAlignment="1">
      <alignment horizontal="center"/>
    </xf>
    <xf numFmtId="0" fontId="35" fillId="0" borderId="17" xfId="3" applyFont="1" applyBorder="1" applyAlignment="1">
      <alignment horizontal="center"/>
    </xf>
    <xf numFmtId="0" fontId="35" fillId="0" borderId="4" xfId="3" applyFont="1" applyBorder="1" applyAlignment="1">
      <alignment horizontal="left"/>
    </xf>
    <xf numFmtId="0" fontId="35" fillId="0" borderId="0" xfId="3" applyFont="1" applyAlignment="1">
      <alignment horizontal="left"/>
    </xf>
    <xf numFmtId="0" fontId="35" fillId="0" borderId="17" xfId="3" applyFont="1" applyBorder="1" applyAlignment="1">
      <alignment horizontal="left"/>
    </xf>
    <xf numFmtId="0" fontId="35" fillId="0" borderId="27" xfId="3" applyFont="1" applyBorder="1" applyAlignment="1">
      <alignment horizontal="centerContinuous"/>
    </xf>
    <xf numFmtId="0" fontId="35" fillId="0" borderId="11" xfId="3" applyFont="1" applyBorder="1" applyAlignment="1">
      <alignment horizontal="centerContinuous"/>
    </xf>
    <xf numFmtId="0" fontId="35" fillId="0" borderId="26" xfId="3" applyFont="1" applyBorder="1" applyAlignment="1">
      <alignment horizontal="centerContinuous"/>
    </xf>
    <xf numFmtId="0" fontId="35" fillId="0" borderId="27" xfId="3" applyFont="1" applyBorder="1" applyAlignment="1">
      <alignment horizontal="left"/>
    </xf>
    <xf numFmtId="0" fontId="35" fillId="0" borderId="19" xfId="3" applyFont="1" applyBorder="1" applyAlignment="1">
      <alignment horizontal="left"/>
    </xf>
    <xf numFmtId="0" fontId="35" fillId="0" borderId="6" xfId="3" applyFont="1" applyBorder="1" applyAlignment="1">
      <alignment horizontal="left"/>
    </xf>
    <xf numFmtId="0" fontId="35" fillId="0" borderId="4" xfId="3" applyFont="1" applyBorder="1" applyAlignment="1">
      <alignment horizontal="center"/>
    </xf>
    <xf numFmtId="0" fontId="35" fillId="0" borderId="4" xfId="3" applyFont="1" applyBorder="1" applyAlignment="1">
      <alignment horizontal="centerContinuous"/>
    </xf>
    <xf numFmtId="0" fontId="35" fillId="0" borderId="0" xfId="3" applyFont="1" applyAlignment="1">
      <alignment horizontal="centerContinuous"/>
    </xf>
    <xf numFmtId="0" fontId="35" fillId="0" borderId="6" xfId="3" applyFont="1" applyBorder="1" applyAlignment="1">
      <alignment horizontal="centerContinuous"/>
    </xf>
    <xf numFmtId="0" fontId="35" fillId="0" borderId="3" xfId="3" applyFont="1" applyBorder="1" applyAlignment="1">
      <alignment horizontal="centerContinuous"/>
    </xf>
    <xf numFmtId="0" fontId="35" fillId="0" borderId="25" xfId="3" applyFont="1" applyBorder="1" applyAlignment="1">
      <alignment horizontal="centerContinuous"/>
    </xf>
    <xf numFmtId="0" fontId="35" fillId="0" borderId="5" xfId="3" applyFont="1" applyBorder="1" applyAlignment="1">
      <alignment horizontal="centerContinuous"/>
    </xf>
    <xf numFmtId="38" fontId="35" fillId="0" borderId="60" xfId="9" applyFont="1" applyFill="1" applyBorder="1" applyAlignment="1">
      <alignment vertical="center"/>
    </xf>
    <xf numFmtId="38" fontId="35" fillId="0" borderId="43" xfId="9" applyFont="1" applyFill="1" applyBorder="1" applyAlignment="1"/>
    <xf numFmtId="0" fontId="34" fillId="0" borderId="59" xfId="3" applyFont="1" applyBorder="1" applyAlignment="1">
      <alignment horizontal="right" vertical="center"/>
    </xf>
    <xf numFmtId="0" fontId="34" fillId="0" borderId="14" xfId="3" applyFont="1" applyBorder="1" applyAlignment="1">
      <alignment horizontal="right" vertical="center"/>
    </xf>
    <xf numFmtId="0" fontId="35" fillId="0" borderId="36" xfId="3" applyFont="1" applyBorder="1" applyAlignment="1">
      <alignment horizontal="centerContinuous"/>
    </xf>
    <xf numFmtId="0" fontId="35" fillId="0" borderId="10" xfId="3" applyFont="1" applyBorder="1" applyAlignment="1">
      <alignment horizontal="centerContinuous"/>
    </xf>
    <xf numFmtId="0" fontId="35" fillId="0" borderId="9" xfId="3" applyFont="1" applyBorder="1" applyAlignment="1">
      <alignment horizontal="centerContinuous"/>
    </xf>
    <xf numFmtId="0" fontId="35" fillId="0" borderId="13" xfId="3" applyFont="1" applyBorder="1" applyAlignment="1">
      <alignment horizontal="centerContinuous"/>
    </xf>
    <xf numFmtId="0" fontId="35" fillId="0" borderId="10" xfId="3" applyFont="1" applyBorder="1" applyAlignment="1">
      <alignment horizontal="left"/>
    </xf>
    <xf numFmtId="0" fontId="35" fillId="0" borderId="38" xfId="3" applyFont="1" applyBorder="1" applyAlignment="1">
      <alignment horizontal="left"/>
    </xf>
    <xf numFmtId="0" fontId="35" fillId="0" borderId="17" xfId="3" applyFont="1" applyBorder="1" applyAlignment="1">
      <alignment horizontal="centerContinuous"/>
    </xf>
    <xf numFmtId="38" fontId="35" fillId="0" borderId="60" xfId="9" applyFont="1" applyFill="1" applyBorder="1" applyAlignment="1"/>
    <xf numFmtId="38" fontId="35" fillId="0" borderId="44" xfId="9" applyFont="1" applyFill="1" applyBorder="1" applyAlignment="1"/>
    <xf numFmtId="0" fontId="34" fillId="0" borderId="58" xfId="3" applyFont="1" applyBorder="1" applyAlignment="1">
      <alignment horizontal="right" vertical="center"/>
    </xf>
    <xf numFmtId="0" fontId="34" fillId="0" borderId="43" xfId="3" applyFont="1" applyBorder="1" applyAlignment="1">
      <alignment horizontal="right" vertical="center"/>
    </xf>
    <xf numFmtId="0" fontId="35" fillId="0" borderId="3" xfId="3" applyFont="1" applyBorder="1" applyAlignment="1">
      <alignment horizontal="left"/>
    </xf>
    <xf numFmtId="0" fontId="35" fillId="0" borderId="36" xfId="3" applyFont="1" applyBorder="1" applyAlignment="1">
      <alignment horizontal="left"/>
    </xf>
    <xf numFmtId="1" fontId="2" fillId="0" borderId="0" xfId="8" applyNumberFormat="1"/>
    <xf numFmtId="3" fontId="35" fillId="0" borderId="58" xfId="8" applyNumberFormat="1" applyFont="1" applyBorder="1"/>
    <xf numFmtId="3" fontId="35" fillId="0" borderId="43" xfId="8" applyNumberFormat="1" applyFont="1" applyBorder="1"/>
    <xf numFmtId="3" fontId="35" fillId="0" borderId="4" xfId="8" applyNumberFormat="1" applyFont="1" applyBorder="1"/>
    <xf numFmtId="3" fontId="35" fillId="0" borderId="17" xfId="8" applyNumberFormat="1" applyFont="1" applyBorder="1"/>
    <xf numFmtId="3" fontId="35" fillId="0" borderId="50" xfId="8" applyNumberFormat="1" applyFont="1" applyBorder="1"/>
    <xf numFmtId="3" fontId="35" fillId="0" borderId="56" xfId="8" applyNumberFormat="1" applyFont="1" applyBorder="1"/>
    <xf numFmtId="3" fontId="35" fillId="0" borderId="57" xfId="8" applyNumberFormat="1" applyFont="1" applyBorder="1"/>
    <xf numFmtId="3" fontId="35" fillId="0" borderId="61" xfId="8" applyNumberFormat="1" applyFont="1" applyBorder="1"/>
    <xf numFmtId="3" fontId="2" fillId="0" borderId="58" xfId="8" applyNumberFormat="1" applyBorder="1"/>
    <xf numFmtId="3" fontId="2" fillId="0" borderId="43" xfId="8" applyNumberFormat="1" applyBorder="1"/>
    <xf numFmtId="3" fontId="2" fillId="0" borderId="50" xfId="8" applyNumberFormat="1" applyBorder="1"/>
    <xf numFmtId="3" fontId="2" fillId="0" borderId="56" xfId="8" applyNumberFormat="1" applyBorder="1"/>
    <xf numFmtId="3" fontId="2" fillId="0" borderId="57" xfId="8" applyNumberFormat="1" applyBorder="1"/>
    <xf numFmtId="3" fontId="2" fillId="0" borderId="61" xfId="8" applyNumberFormat="1" applyBorder="1"/>
    <xf numFmtId="0" fontId="36" fillId="0" borderId="0" xfId="8" applyFont="1"/>
    <xf numFmtId="0" fontId="2" fillId="0" borderId="18" xfId="8" applyBorder="1" applyAlignment="1">
      <alignment horizontal="right" vertical="top"/>
    </xf>
    <xf numFmtId="0" fontId="5" fillId="0" borderId="43" xfId="8" applyFont="1" applyBorder="1" applyAlignment="1">
      <alignment horizontal="left" vertical="top" wrapText="1"/>
    </xf>
    <xf numFmtId="0" fontId="2" fillId="0" borderId="43" xfId="8" applyBorder="1" applyAlignment="1">
      <alignment horizontal="right" vertical="top"/>
    </xf>
    <xf numFmtId="0" fontId="2" fillId="0" borderId="4" xfId="8" applyBorder="1" applyAlignment="1">
      <alignment horizontal="center" vertical="top"/>
    </xf>
    <xf numFmtId="0" fontId="2" fillId="0" borderId="17" xfId="8" applyBorder="1" applyAlignment="1">
      <alignment horizontal="center" vertical="top"/>
    </xf>
    <xf numFmtId="0" fontId="33" fillId="0" borderId="28" xfId="8" applyFont="1" applyBorder="1" applyAlignment="1">
      <alignment horizontal="right" vertical="top"/>
    </xf>
    <xf numFmtId="0" fontId="33" fillId="0" borderId="14" xfId="8" applyFont="1" applyBorder="1" applyAlignment="1">
      <alignment horizontal="right" vertical="top"/>
    </xf>
    <xf numFmtId="0" fontId="33" fillId="0" borderId="49" xfId="8" applyFont="1" applyBorder="1" applyAlignment="1">
      <alignment horizontal="right" vertical="top"/>
    </xf>
    <xf numFmtId="0" fontId="36" fillId="0" borderId="29" xfId="8" applyFont="1" applyBorder="1" applyAlignment="1">
      <alignment horizontal="center" vertical="center"/>
    </xf>
    <xf numFmtId="0" fontId="36" fillId="0" borderId="7" xfId="8" applyFont="1" applyBorder="1" applyAlignment="1">
      <alignment horizontal="center" vertical="center"/>
    </xf>
    <xf numFmtId="0" fontId="36" fillId="0" borderId="7" xfId="8" applyFont="1" applyBorder="1" applyAlignment="1">
      <alignment horizontal="centerContinuous" vertical="center"/>
    </xf>
    <xf numFmtId="0" fontId="36" fillId="0" borderId="37" xfId="8" applyFont="1" applyBorder="1" applyAlignment="1">
      <alignment horizontal="center" vertical="center"/>
    </xf>
    <xf numFmtId="0" fontId="36" fillId="0" borderId="35" xfId="8" applyFont="1" applyBorder="1" applyAlignment="1">
      <alignment vertical="center"/>
    </xf>
    <xf numFmtId="0" fontId="36" fillId="0" borderId="44" xfId="8" applyFont="1" applyBorder="1" applyAlignment="1">
      <alignment vertical="center"/>
    </xf>
    <xf numFmtId="0" fontId="36" fillId="0" borderId="10" xfId="8" applyFont="1" applyBorder="1" applyAlignment="1">
      <alignment vertical="center"/>
    </xf>
    <xf numFmtId="0" fontId="36" fillId="0" borderId="38" xfId="8" applyFont="1" applyBorder="1" applyAlignment="1">
      <alignment vertical="center"/>
    </xf>
    <xf numFmtId="0" fontId="36" fillId="0" borderId="18" xfId="8" applyFont="1" applyBorder="1" applyAlignment="1">
      <alignment horizontal="center" vertical="center"/>
    </xf>
    <xf numFmtId="0" fontId="36" fillId="0" borderId="43" xfId="8" applyFont="1" applyBorder="1" applyAlignment="1">
      <alignment horizontal="center" vertical="center"/>
    </xf>
    <xf numFmtId="0" fontId="36" fillId="0" borderId="2" xfId="8" applyFont="1" applyBorder="1" applyAlignment="1">
      <alignment horizontal="centerContinuous" vertical="center"/>
    </xf>
    <xf numFmtId="0" fontId="36" fillId="0" borderId="8" xfId="8" applyFont="1" applyBorder="1" applyAlignment="1">
      <alignment horizontal="centerContinuous" vertical="center"/>
    </xf>
    <xf numFmtId="0" fontId="36" fillId="0" borderId="4" xfId="8" applyFont="1" applyBorder="1" applyAlignment="1">
      <alignment horizontal="left" vertical="center"/>
    </xf>
    <xf numFmtId="0" fontId="36" fillId="0" borderId="17" xfId="8" applyFont="1" applyBorder="1" applyAlignment="1">
      <alignment horizontal="left" vertical="center"/>
    </xf>
    <xf numFmtId="0" fontId="36" fillId="0" borderId="16" xfId="8" applyFont="1" applyBorder="1" applyAlignment="1">
      <alignment horizontal="center" vertical="center"/>
    </xf>
    <xf numFmtId="0" fontId="36" fillId="0" borderId="62" xfId="8" applyFont="1" applyBorder="1" applyAlignment="1">
      <alignment horizontal="center" vertical="center"/>
    </xf>
    <xf numFmtId="0" fontId="36" fillId="0" borderId="31" xfId="8" applyFont="1" applyBorder="1" applyAlignment="1">
      <alignment horizontal="centerContinuous" vertical="center"/>
    </xf>
    <xf numFmtId="0" fontId="36" fillId="0" borderId="30" xfId="8" applyFont="1" applyBorder="1" applyAlignment="1">
      <alignment horizontal="centerContinuous" vertical="center"/>
    </xf>
    <xf numFmtId="0" fontId="36" fillId="0" borderId="63" xfId="8" applyFont="1" applyBorder="1" applyAlignment="1">
      <alignment horizontal="left" vertical="center"/>
    </xf>
    <xf numFmtId="0" fontId="36" fillId="0" borderId="15" xfId="8" applyFont="1" applyBorder="1" applyAlignment="1">
      <alignment horizontal="left" vertical="center"/>
    </xf>
    <xf numFmtId="177" fontId="10" fillId="0" borderId="2" xfId="5" applyNumberFormat="1" applyBorder="1" applyAlignment="1">
      <alignment horizontal="center" vertical="center"/>
    </xf>
    <xf numFmtId="0" fontId="0" fillId="5" borderId="7" xfId="0" applyFill="1" applyBorder="1">
      <alignment vertical="center"/>
    </xf>
    <xf numFmtId="38" fontId="0" fillId="0" borderId="0" xfId="1" applyFont="1" applyBorder="1" applyAlignment="1">
      <alignment horizontal="center" vertical="center"/>
    </xf>
    <xf numFmtId="38" fontId="0" fillId="0" borderId="0" xfId="1" applyFont="1" applyFill="1" applyBorder="1" applyAlignment="1">
      <alignment horizontal="center" vertical="center"/>
    </xf>
    <xf numFmtId="0" fontId="12" fillId="0" borderId="0" xfId="1" applyNumberFormat="1" applyFont="1" applyFill="1" applyBorder="1" applyAlignment="1">
      <alignment horizontal="left" vertical="center"/>
    </xf>
    <xf numFmtId="3" fontId="35" fillId="0" borderId="6" xfId="8" applyNumberFormat="1" applyFont="1" applyBorder="1"/>
    <xf numFmtId="3" fontId="35" fillId="0" borderId="0" xfId="8" applyNumberFormat="1" applyFont="1"/>
    <xf numFmtId="3" fontId="35" fillId="6" borderId="17" xfId="8" applyNumberFormat="1" applyFont="1" applyFill="1" applyBorder="1"/>
    <xf numFmtId="3" fontId="35" fillId="6" borderId="4" xfId="8" applyNumberFormat="1" applyFont="1" applyFill="1" applyBorder="1"/>
    <xf numFmtId="3" fontId="35" fillId="6" borderId="43" xfId="8" applyNumberFormat="1" applyFont="1" applyFill="1" applyBorder="1"/>
    <xf numFmtId="3" fontId="35" fillId="6" borderId="58" xfId="8" applyNumberFormat="1" applyFont="1" applyFill="1" applyBorder="1"/>
    <xf numFmtId="3" fontId="35" fillId="6" borderId="38" xfId="8" applyNumberFormat="1" applyFont="1" applyFill="1" applyBorder="1"/>
    <xf numFmtId="3" fontId="35" fillId="6" borderId="10" xfId="8" applyNumberFormat="1" applyFont="1" applyFill="1" applyBorder="1"/>
    <xf numFmtId="3" fontId="35" fillId="6" borderId="44" xfId="8" applyNumberFormat="1" applyFont="1" applyFill="1" applyBorder="1"/>
    <xf numFmtId="3" fontId="35" fillId="6" borderId="60" xfId="8" applyNumberFormat="1" applyFont="1" applyFill="1" applyBorder="1"/>
    <xf numFmtId="3" fontId="35" fillId="6" borderId="6" xfId="8" applyNumberFormat="1" applyFont="1" applyFill="1" applyBorder="1"/>
    <xf numFmtId="3" fontId="35" fillId="6" borderId="0" xfId="8" applyNumberFormat="1" applyFont="1" applyFill="1"/>
    <xf numFmtId="0" fontId="44" fillId="0" borderId="0" xfId="8" applyFont="1"/>
    <xf numFmtId="0" fontId="45" fillId="0" borderId="0" xfId="0" applyFont="1">
      <alignment vertical="center"/>
    </xf>
    <xf numFmtId="0" fontId="46" fillId="7" borderId="0" xfId="0" applyFont="1" applyFill="1">
      <alignment vertical="center"/>
    </xf>
    <xf numFmtId="0" fontId="0" fillId="7" borderId="0" xfId="0" applyFill="1">
      <alignment vertical="center"/>
    </xf>
    <xf numFmtId="0" fontId="0" fillId="7" borderId="2" xfId="0" applyFill="1" applyBorder="1">
      <alignment vertical="center"/>
    </xf>
    <xf numFmtId="0" fontId="0" fillId="7" borderId="70" xfId="0" applyFill="1" applyBorder="1" applyAlignment="1">
      <alignment horizontal="right" vertical="center"/>
    </xf>
    <xf numFmtId="0" fontId="0" fillId="7" borderId="71" xfId="0" applyFill="1" applyBorder="1">
      <alignment vertical="center"/>
    </xf>
    <xf numFmtId="0" fontId="0" fillId="7" borderId="72" xfId="0" applyFill="1" applyBorder="1">
      <alignment vertical="center"/>
    </xf>
    <xf numFmtId="0" fontId="0" fillId="7" borderId="73" xfId="0" applyFill="1" applyBorder="1" applyAlignment="1">
      <alignment horizontal="right" vertical="center"/>
    </xf>
    <xf numFmtId="0" fontId="0" fillId="7" borderId="74" xfId="0" applyFill="1" applyBorder="1">
      <alignment vertical="center"/>
    </xf>
    <xf numFmtId="0" fontId="0" fillId="7" borderId="74" xfId="0" applyFill="1" applyBorder="1" applyAlignment="1">
      <alignment vertical="center" wrapText="1"/>
    </xf>
    <xf numFmtId="0" fontId="0" fillId="7" borderId="75" xfId="0" applyFill="1" applyBorder="1" applyAlignment="1">
      <alignment horizontal="right" vertical="center"/>
    </xf>
    <xf numFmtId="0" fontId="0" fillId="7" borderId="76" xfId="0" applyFill="1" applyBorder="1">
      <alignment vertical="center"/>
    </xf>
    <xf numFmtId="0" fontId="0" fillId="7" borderId="77" xfId="0" applyFill="1" applyBorder="1">
      <alignment vertical="center"/>
    </xf>
    <xf numFmtId="38" fontId="0" fillId="0" borderId="0" xfId="1" applyFont="1" applyBorder="1" applyAlignment="1">
      <alignment horizontal="left" vertical="center"/>
    </xf>
    <xf numFmtId="0" fontId="2" fillId="0" borderId="17" xfId="3" applyBorder="1" applyAlignment="1" applyProtection="1">
      <alignment vertical="top"/>
      <protection locked="0"/>
    </xf>
    <xf numFmtId="0" fontId="2" fillId="0" borderId="0" xfId="3" applyAlignment="1" applyProtection="1">
      <alignment vertical="center" wrapText="1"/>
      <protection locked="0"/>
    </xf>
    <xf numFmtId="38" fontId="2" fillId="0" borderId="0" xfId="1" applyFont="1" applyBorder="1" applyAlignment="1" applyProtection="1">
      <alignment horizontal="center" vertical="center"/>
      <protection locked="0"/>
    </xf>
    <xf numFmtId="38" fontId="2" fillId="0" borderId="10" xfId="1" applyFont="1" applyFill="1" applyBorder="1" applyAlignment="1" applyProtection="1">
      <protection locked="0"/>
    </xf>
    <xf numFmtId="0" fontId="2" fillId="0" borderId="25" xfId="3" applyBorder="1" applyAlignment="1" applyProtection="1">
      <alignment vertical="top"/>
      <protection locked="0"/>
    </xf>
    <xf numFmtId="0" fontId="2" fillId="0" borderId="3" xfId="3" applyBorder="1" applyAlignment="1" applyProtection="1">
      <alignment horizontal="right" vertical="center"/>
      <protection locked="0"/>
    </xf>
    <xf numFmtId="0" fontId="0" fillId="0" borderId="0" xfId="0" applyAlignment="1">
      <alignment vertical="center" shrinkToFit="1"/>
    </xf>
    <xf numFmtId="0" fontId="47" fillId="0" borderId="0" xfId="0" applyFont="1">
      <alignment vertical="center"/>
    </xf>
    <xf numFmtId="0" fontId="30" fillId="0" borderId="0" xfId="0" applyFont="1" applyAlignment="1">
      <alignment vertical="center" shrinkToFit="1"/>
    </xf>
    <xf numFmtId="0" fontId="22" fillId="0" borderId="9" xfId="6" applyFont="1" applyBorder="1" applyAlignment="1">
      <alignment horizontal="center" vertical="center"/>
    </xf>
    <xf numFmtId="0" fontId="19" fillId="0" borderId="0" xfId="6" applyFont="1" applyAlignment="1">
      <alignment vertical="center"/>
    </xf>
    <xf numFmtId="0" fontId="19" fillId="0" borderId="7" xfId="6" applyFont="1" applyBorder="1" applyAlignment="1">
      <alignment vertical="center"/>
    </xf>
    <xf numFmtId="0" fontId="19" fillId="0" borderId="7" xfId="0" applyFont="1" applyBorder="1">
      <alignment vertical="center"/>
    </xf>
    <xf numFmtId="0" fontId="13" fillId="3" borderId="64" xfId="0" applyFont="1" applyFill="1" applyBorder="1" applyAlignment="1">
      <alignment horizontal="center" vertical="center" shrinkToFit="1"/>
    </xf>
    <xf numFmtId="0" fontId="13" fillId="4" borderId="64" xfId="0" applyFont="1" applyFill="1" applyBorder="1" applyAlignment="1">
      <alignment horizontal="center" vertical="center" shrinkToFit="1"/>
    </xf>
    <xf numFmtId="0" fontId="13" fillId="5" borderId="64" xfId="0" applyFont="1" applyFill="1" applyBorder="1" applyAlignment="1">
      <alignment horizontal="center" vertical="center" shrinkToFit="1"/>
    </xf>
    <xf numFmtId="0" fontId="0" fillId="0" borderId="0" xfId="0" applyAlignment="1">
      <alignment vertical="center" shrinkToFit="1"/>
    </xf>
    <xf numFmtId="0" fontId="0" fillId="6" borderId="14" xfId="0" applyFill="1" applyBorder="1" applyAlignment="1">
      <alignment horizontal="center" vertical="center" shrinkToFit="1"/>
    </xf>
    <xf numFmtId="0" fontId="0" fillId="6" borderId="44" xfId="0" applyFill="1" applyBorder="1" applyAlignment="1">
      <alignment horizontal="center" vertical="center" shrinkToFit="1"/>
    </xf>
    <xf numFmtId="0" fontId="0" fillId="3" borderId="5" xfId="0" applyFill="1" applyBorder="1" applyAlignment="1">
      <alignment horizontal="center" vertical="center"/>
    </xf>
    <xf numFmtId="0" fontId="0" fillId="3" borderId="3" xfId="0" applyFill="1" applyBorder="1" applyAlignment="1">
      <alignment horizontal="center" vertical="center"/>
    </xf>
    <xf numFmtId="0" fontId="0" fillId="3" borderId="13" xfId="0" applyFill="1" applyBorder="1" applyAlignment="1">
      <alignment horizontal="center" vertical="center"/>
    </xf>
    <xf numFmtId="0" fontId="0" fillId="3" borderId="10" xfId="0" applyFill="1" applyBorder="1" applyAlignment="1">
      <alignment horizontal="center" vertical="center"/>
    </xf>
    <xf numFmtId="0" fontId="0" fillId="6" borderId="14" xfId="0" applyFill="1" applyBorder="1" applyAlignment="1">
      <alignment horizontal="center" vertical="center" wrapText="1"/>
    </xf>
    <xf numFmtId="0" fontId="0" fillId="6" borderId="44" xfId="0" applyFill="1" applyBorder="1" applyAlignment="1">
      <alignment horizontal="center" vertical="center"/>
    </xf>
    <xf numFmtId="177" fontId="19" fillId="4" borderId="5" xfId="5" applyNumberFormat="1" applyFont="1" applyFill="1" applyBorder="1" applyAlignment="1">
      <alignment horizontal="center" vertical="center"/>
    </xf>
    <xf numFmtId="177" fontId="19" fillId="4" borderId="3" xfId="5" applyNumberFormat="1" applyFont="1" applyFill="1" applyBorder="1" applyAlignment="1">
      <alignment horizontal="center" vertical="center"/>
    </xf>
    <xf numFmtId="177" fontId="19" fillId="4" borderId="13" xfId="5" applyNumberFormat="1" applyFont="1" applyFill="1" applyBorder="1" applyAlignment="1">
      <alignment horizontal="center" vertical="center"/>
    </xf>
    <xf numFmtId="177" fontId="19" fillId="4" borderId="10" xfId="5" applyNumberFormat="1" applyFont="1" applyFill="1" applyBorder="1" applyAlignment="1">
      <alignment horizontal="center" vertical="center"/>
    </xf>
    <xf numFmtId="0" fontId="0" fillId="0" borderId="14" xfId="0" applyBorder="1" applyAlignment="1">
      <alignment horizontal="center" vertical="center"/>
    </xf>
    <xf numFmtId="0" fontId="0" fillId="0" borderId="44"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6" borderId="5" xfId="0" applyFill="1" applyBorder="1" applyAlignment="1">
      <alignment horizontal="center" vertical="center" shrinkToFit="1"/>
    </xf>
    <xf numFmtId="0" fontId="0" fillId="6" borderId="13" xfId="0" applyFill="1" applyBorder="1" applyAlignment="1">
      <alignment horizontal="center" vertical="center" shrinkToFit="1"/>
    </xf>
    <xf numFmtId="0" fontId="0" fillId="4" borderId="5" xfId="0" applyFill="1" applyBorder="1" applyAlignment="1">
      <alignment horizontal="left" vertical="center" indent="1"/>
    </xf>
    <xf numFmtId="0" fontId="0" fillId="4" borderId="25" xfId="0" applyFill="1" applyBorder="1" applyAlignment="1">
      <alignment horizontal="left" vertical="center" indent="1"/>
    </xf>
    <xf numFmtId="0" fontId="0" fillId="4" borderId="3" xfId="0" applyFill="1" applyBorder="1" applyAlignment="1">
      <alignment horizontal="left" vertical="center" indent="1"/>
    </xf>
    <xf numFmtId="0" fontId="0" fillId="4" borderId="13" xfId="0" applyFill="1" applyBorder="1" applyAlignment="1">
      <alignment horizontal="left" vertical="center" indent="1"/>
    </xf>
    <xf numFmtId="0" fontId="0" fillId="4" borderId="9" xfId="0" applyFill="1" applyBorder="1" applyAlignment="1">
      <alignment horizontal="left" vertical="center" indent="1"/>
    </xf>
    <xf numFmtId="0" fontId="0" fillId="4" borderId="10" xfId="0" applyFill="1" applyBorder="1" applyAlignment="1">
      <alignment horizontal="left" vertical="center" indent="1"/>
    </xf>
    <xf numFmtId="0" fontId="0" fillId="3" borderId="5" xfId="0" applyFill="1" applyBorder="1" applyAlignment="1">
      <alignment horizontal="center" vertical="center" wrapText="1"/>
    </xf>
    <xf numFmtId="0" fontId="0" fillId="3" borderId="3"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0" xfId="0" applyFill="1" applyBorder="1" applyAlignment="1">
      <alignment horizontal="center" vertical="center" wrapText="1"/>
    </xf>
    <xf numFmtId="0" fontId="0" fillId="6" borderId="44" xfId="0" applyFill="1" applyBorder="1" applyAlignment="1">
      <alignment horizontal="center" vertical="center" wrapText="1"/>
    </xf>
    <xf numFmtId="0" fontId="0" fillId="5" borderId="5" xfId="0" applyFill="1" applyBorder="1" applyAlignment="1">
      <alignment horizontal="center" vertical="center" wrapText="1"/>
    </xf>
    <xf numFmtId="0" fontId="0" fillId="5" borderId="25" xfId="0" applyFill="1" applyBorder="1" applyAlignment="1">
      <alignment horizontal="center" vertical="center" wrapText="1"/>
    </xf>
    <xf numFmtId="0" fontId="0" fillId="5" borderId="3"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6" borderId="7" xfId="0" applyFill="1" applyBorder="1" applyAlignment="1">
      <alignment horizontal="center" vertical="center" shrinkToFit="1"/>
    </xf>
    <xf numFmtId="0" fontId="0" fillId="4" borderId="7" xfId="0" applyFill="1" applyBorder="1" applyAlignment="1">
      <alignment horizontal="left" vertical="center" wrapText="1" indent="1"/>
    </xf>
    <xf numFmtId="0" fontId="0" fillId="0" borderId="23" xfId="0" applyBorder="1" applyAlignment="1">
      <alignment horizontal="center" vertical="center"/>
    </xf>
    <xf numFmtId="0" fontId="0" fillId="6" borderId="5" xfId="0" applyFill="1" applyBorder="1" applyAlignment="1">
      <alignment horizontal="center" vertical="center" wrapText="1" shrinkToFit="1"/>
    </xf>
    <xf numFmtId="0" fontId="0" fillId="6" borderId="6" xfId="0" applyFill="1" applyBorder="1" applyAlignment="1">
      <alignment horizontal="center" vertical="center" shrinkToFit="1"/>
    </xf>
    <xf numFmtId="0" fontId="0" fillId="4" borderId="6" xfId="0" applyFill="1" applyBorder="1" applyAlignment="1">
      <alignment horizontal="left" vertical="center" indent="1"/>
    </xf>
    <xf numFmtId="0" fontId="0" fillId="4" borderId="0" xfId="0" applyFill="1" applyAlignment="1">
      <alignment horizontal="left" vertical="center" indent="1"/>
    </xf>
    <xf numFmtId="0" fontId="0" fillId="4" borderId="4" xfId="0" applyFill="1" applyBorder="1" applyAlignment="1">
      <alignment horizontal="left" vertical="center" indent="1"/>
    </xf>
    <xf numFmtId="0" fontId="0" fillId="3" borderId="14" xfId="0" applyFill="1" applyBorder="1" applyAlignment="1">
      <alignment horizontal="center" vertical="center" wrapText="1"/>
    </xf>
    <xf numFmtId="0" fontId="0" fillId="3" borderId="44" xfId="0" applyFill="1" applyBorder="1" applyAlignment="1">
      <alignment horizontal="center" vertical="center" wrapText="1"/>
    </xf>
    <xf numFmtId="177" fontId="19" fillId="4" borderId="25" xfId="5" applyNumberFormat="1" applyFont="1" applyFill="1" applyBorder="1" applyAlignment="1">
      <alignment horizontal="center" vertical="center"/>
    </xf>
    <xf numFmtId="177" fontId="19" fillId="4" borderId="9" xfId="5" applyNumberFormat="1" applyFont="1" applyFill="1" applyBorder="1" applyAlignment="1">
      <alignment horizontal="center" vertical="center"/>
    </xf>
    <xf numFmtId="0" fontId="10" fillId="0" borderId="25" xfId="0" applyFont="1" applyBorder="1" applyAlignment="1">
      <alignment horizontal="center" vertical="center"/>
    </xf>
    <xf numFmtId="0" fontId="10" fillId="0" borderId="9" xfId="0" applyFont="1" applyBorder="1" applyAlignment="1">
      <alignment horizontal="center" vertical="center"/>
    </xf>
    <xf numFmtId="0" fontId="0" fillId="4" borderId="14" xfId="0" applyFill="1" applyBorder="1" applyAlignment="1">
      <alignment horizontal="center" vertical="center"/>
    </xf>
    <xf numFmtId="0" fontId="0" fillId="4" borderId="44" xfId="0" applyFill="1" applyBorder="1" applyAlignment="1">
      <alignment horizontal="center" vertical="center"/>
    </xf>
    <xf numFmtId="0" fontId="0" fillId="6" borderId="6" xfId="0" applyFill="1" applyBorder="1" applyAlignment="1">
      <alignment horizontal="center" vertical="center" wrapText="1" shrinkToFit="1"/>
    </xf>
    <xf numFmtId="0" fontId="0" fillId="5" borderId="14" xfId="0" applyFill="1" applyBorder="1" applyAlignment="1">
      <alignment horizontal="center" vertical="center"/>
    </xf>
    <xf numFmtId="0" fontId="0" fillId="5" borderId="44" xfId="0" applyFill="1" applyBorder="1" applyAlignment="1">
      <alignment horizontal="center" vertical="center"/>
    </xf>
    <xf numFmtId="0" fontId="0" fillId="4" borderId="43" xfId="0" applyFill="1" applyBorder="1" applyAlignment="1">
      <alignment horizontal="center" vertical="center"/>
    </xf>
    <xf numFmtId="20" fontId="10" fillId="5" borderId="5" xfId="5" applyNumberFormat="1" applyFill="1" applyBorder="1" applyAlignment="1">
      <alignment horizontal="center" vertical="center"/>
    </xf>
    <xf numFmtId="20" fontId="10" fillId="5" borderId="13" xfId="5" applyNumberFormat="1" applyFill="1" applyBorder="1" applyAlignment="1">
      <alignment horizontal="center" vertical="center"/>
    </xf>
    <xf numFmtId="0" fontId="10" fillId="0" borderId="25" xfId="5" applyBorder="1" applyAlignment="1">
      <alignment horizontal="center" vertical="center"/>
    </xf>
    <xf numFmtId="0" fontId="10" fillId="0" borderId="9" xfId="5" applyBorder="1" applyAlignment="1">
      <alignment horizontal="center" vertical="center"/>
    </xf>
    <xf numFmtId="20" fontId="10" fillId="5" borderId="25" xfId="5" applyNumberFormat="1" applyFill="1" applyBorder="1" applyAlignment="1">
      <alignment horizontal="center" vertical="center"/>
    </xf>
    <xf numFmtId="20" fontId="10" fillId="5" borderId="9" xfId="5" applyNumberFormat="1" applyFill="1" applyBorder="1" applyAlignment="1">
      <alignment horizontal="center" vertical="center"/>
    </xf>
    <xf numFmtId="178" fontId="0" fillId="6" borderId="14" xfId="5" applyNumberFormat="1" applyFont="1" applyFill="1" applyBorder="1" applyAlignment="1">
      <alignment horizontal="center" vertical="center" shrinkToFit="1"/>
    </xf>
    <xf numFmtId="178" fontId="0" fillId="6" borderId="44" xfId="5" applyNumberFormat="1" applyFont="1" applyFill="1" applyBorder="1" applyAlignment="1">
      <alignment horizontal="center" vertical="center" shrinkToFit="1"/>
    </xf>
    <xf numFmtId="179" fontId="23" fillId="0" borderId="25" xfId="5" applyNumberFormat="1" applyFont="1" applyBorder="1" applyAlignment="1">
      <alignment horizontal="center" vertical="center"/>
    </xf>
    <xf numFmtId="179" fontId="23" fillId="0" borderId="9" xfId="5" applyNumberFormat="1" applyFont="1" applyBorder="1" applyAlignment="1">
      <alignment horizontal="center" vertical="center"/>
    </xf>
    <xf numFmtId="0" fontId="0" fillId="6" borderId="7" xfId="0" applyFill="1" applyBorder="1" applyAlignment="1">
      <alignment horizontal="center" vertical="center" wrapText="1" shrinkToFit="1"/>
    </xf>
    <xf numFmtId="0" fontId="0" fillId="5" borderId="5" xfId="0" applyFill="1" applyBorder="1" applyAlignment="1">
      <alignment horizontal="center" vertical="center"/>
    </xf>
    <xf numFmtId="0" fontId="0" fillId="5" borderId="3" xfId="0" applyFill="1" applyBorder="1" applyAlignment="1">
      <alignment horizontal="center" vertical="center"/>
    </xf>
    <xf numFmtId="0" fontId="0" fillId="5" borderId="13" xfId="0" applyFill="1" applyBorder="1" applyAlignment="1">
      <alignment horizontal="center" vertical="center"/>
    </xf>
    <xf numFmtId="0" fontId="0" fillId="5" borderId="10" xfId="0" applyFill="1" applyBorder="1" applyAlignment="1">
      <alignment horizontal="center" vertical="center"/>
    </xf>
    <xf numFmtId="0" fontId="0" fillId="6" borderId="14" xfId="0" applyFill="1" applyBorder="1" applyAlignment="1">
      <alignment horizontal="center" vertical="center"/>
    </xf>
    <xf numFmtId="0" fontId="41" fillId="6" borderId="14" xfId="0" applyFont="1" applyFill="1" applyBorder="1" applyAlignment="1">
      <alignment horizontal="center" vertical="center" wrapText="1"/>
    </xf>
    <xf numFmtId="0" fontId="20" fillId="6" borderId="44" xfId="0" applyFont="1" applyFill="1" applyBorder="1" applyAlignment="1">
      <alignment horizontal="center" vertical="center" wrapText="1"/>
    </xf>
    <xf numFmtId="0" fontId="0" fillId="3" borderId="5" xfId="0" applyFill="1" applyBorder="1" applyAlignment="1">
      <alignment horizontal="left" vertical="center" indent="1"/>
    </xf>
    <xf numFmtId="0" fontId="0" fillId="3" borderId="25" xfId="0" applyFill="1" applyBorder="1" applyAlignment="1">
      <alignment horizontal="left" vertical="center" indent="1"/>
    </xf>
    <xf numFmtId="0" fontId="0" fillId="3" borderId="13" xfId="0" applyFill="1" applyBorder="1" applyAlignment="1">
      <alignment horizontal="left" vertical="center" indent="1"/>
    </xf>
    <xf numFmtId="0" fontId="0" fillId="3" borderId="9" xfId="0" applyFill="1" applyBorder="1" applyAlignment="1">
      <alignment horizontal="left" vertical="center" indent="1"/>
    </xf>
    <xf numFmtId="0" fontId="0" fillId="3" borderId="25" xfId="0" applyFill="1" applyBorder="1">
      <alignment vertical="center"/>
    </xf>
    <xf numFmtId="0" fontId="0" fillId="3" borderId="3" xfId="0" applyFill="1" applyBorder="1">
      <alignment vertical="center"/>
    </xf>
    <xf numFmtId="0" fontId="0" fillId="3" borderId="9" xfId="0" applyFill="1" applyBorder="1">
      <alignment vertical="center"/>
    </xf>
    <xf numFmtId="0" fontId="0" fillId="3" borderId="10" xfId="0" applyFill="1" applyBorder="1">
      <alignment vertical="center"/>
    </xf>
    <xf numFmtId="0" fontId="0" fillId="3" borderId="14" xfId="0" applyFill="1" applyBorder="1" applyAlignment="1">
      <alignment horizontal="center" vertical="center"/>
    </xf>
    <xf numFmtId="0" fontId="0" fillId="3" borderId="44" xfId="0" applyFill="1" applyBorder="1" applyAlignment="1">
      <alignment horizontal="center" vertical="center"/>
    </xf>
    <xf numFmtId="0" fontId="0" fillId="4" borderId="7" xfId="0" applyFill="1" applyBorder="1" applyAlignment="1">
      <alignment horizontal="center" vertical="center" shrinkToFit="1"/>
    </xf>
    <xf numFmtId="0" fontId="0" fillId="3" borderId="7" xfId="0" applyFill="1" applyBorder="1" applyAlignment="1">
      <alignment horizontal="center" vertical="center" shrinkToFit="1"/>
    </xf>
    <xf numFmtId="0" fontId="0" fillId="4" borderId="7" xfId="0" applyFill="1" applyBorder="1" applyAlignment="1">
      <alignment horizontal="left" vertical="center" indent="1" shrinkToFit="1"/>
    </xf>
    <xf numFmtId="0" fontId="11" fillId="6" borderId="7" xfId="0" applyFont="1" applyFill="1" applyBorder="1" applyAlignment="1">
      <alignment horizontal="center" vertical="center" wrapText="1" shrinkToFit="1"/>
    </xf>
    <xf numFmtId="0" fontId="11" fillId="6" borderId="7" xfId="0" applyFont="1" applyFill="1" applyBorder="1" applyAlignment="1">
      <alignment horizontal="center" vertical="center" shrinkToFit="1"/>
    </xf>
    <xf numFmtId="0" fontId="0" fillId="3" borderId="0" xfId="0" applyFill="1" applyAlignment="1">
      <alignment horizontal="center" vertical="center"/>
    </xf>
    <xf numFmtId="0" fontId="21" fillId="0" borderId="3" xfId="0" applyFont="1" applyBorder="1" applyAlignment="1">
      <alignment horizontal="center" vertical="center" wrapText="1"/>
    </xf>
    <xf numFmtId="0" fontId="21" fillId="0" borderId="10" xfId="0" applyFont="1" applyBorder="1" applyAlignment="1">
      <alignment horizontal="center" vertical="center" wrapText="1"/>
    </xf>
    <xf numFmtId="0" fontId="0" fillId="0" borderId="65" xfId="0" applyBorder="1" applyAlignment="1">
      <alignment horizontal="center" vertical="center" shrinkToFit="1"/>
    </xf>
    <xf numFmtId="0" fontId="0" fillId="0" borderId="66" xfId="0" applyBorder="1" applyAlignment="1">
      <alignment horizontal="center" vertical="center" shrinkToFit="1"/>
    </xf>
    <xf numFmtId="0" fontId="0" fillId="0" borderId="67" xfId="0" applyBorder="1" applyAlignment="1">
      <alignment horizontal="center" vertical="center" shrinkToFit="1"/>
    </xf>
    <xf numFmtId="0" fontId="0" fillId="6" borderId="16" xfId="0" applyFill="1" applyBorder="1" applyAlignment="1">
      <alignment horizontal="center" vertical="center" wrapText="1"/>
    </xf>
    <xf numFmtId="0" fontId="0" fillId="6" borderId="18" xfId="0" applyFill="1" applyBorder="1" applyAlignment="1">
      <alignment horizontal="center" vertical="center"/>
    </xf>
    <xf numFmtId="0" fontId="0" fillId="6" borderId="43" xfId="0" applyFill="1" applyBorder="1" applyAlignment="1">
      <alignment horizontal="center" vertical="center"/>
    </xf>
    <xf numFmtId="38" fontId="0" fillId="0" borderId="68" xfId="1" applyFont="1" applyBorder="1" applyAlignment="1">
      <alignment horizontal="center" vertical="center"/>
    </xf>
    <xf numFmtId="38" fontId="0" fillId="0" borderId="69" xfId="1" applyFont="1" applyBorder="1" applyAlignment="1">
      <alignment horizontal="center" vertical="center"/>
    </xf>
    <xf numFmtId="38" fontId="0" fillId="0" borderId="50" xfId="1" applyFont="1" applyBorder="1" applyAlignment="1">
      <alignment horizontal="center" vertical="center"/>
    </xf>
    <xf numFmtId="38" fontId="0" fillId="0" borderId="51" xfId="1" applyFont="1" applyBorder="1" applyAlignment="1">
      <alignment horizontal="center" vertical="center"/>
    </xf>
    <xf numFmtId="38" fontId="0" fillId="0" borderId="43" xfId="1" applyFont="1" applyFill="1" applyBorder="1" applyAlignment="1">
      <alignment horizontal="center" vertical="center"/>
    </xf>
    <xf numFmtId="38" fontId="0" fillId="0" borderId="44" xfId="1" applyFont="1" applyFill="1" applyBorder="1" applyAlignment="1">
      <alignment horizontal="center" vertical="center"/>
    </xf>
    <xf numFmtId="0" fontId="0" fillId="3" borderId="7" xfId="0" applyFill="1" applyBorder="1" applyAlignment="1">
      <alignment horizontal="center" vertical="center"/>
    </xf>
    <xf numFmtId="0" fontId="0" fillId="6" borderId="7" xfId="0" applyFill="1" applyBorder="1" applyAlignment="1">
      <alignment horizontal="center" vertical="center"/>
    </xf>
    <xf numFmtId="0" fontId="20" fillId="6" borderId="14" xfId="0" applyFont="1" applyFill="1" applyBorder="1" applyAlignment="1">
      <alignment horizontal="center" vertical="center" wrapText="1" shrinkToFit="1"/>
    </xf>
    <xf numFmtId="0" fontId="20" fillId="6" borderId="44" xfId="0" applyFont="1" applyFill="1" applyBorder="1" applyAlignment="1">
      <alignment horizontal="center" vertical="center" shrinkToFit="1"/>
    </xf>
    <xf numFmtId="0" fontId="0" fillId="4" borderId="5" xfId="0" applyFill="1" applyBorder="1" applyAlignment="1">
      <alignment horizontal="left" vertical="center" wrapText="1" indent="1"/>
    </xf>
    <xf numFmtId="0" fontId="0" fillId="4" borderId="25" xfId="0" applyFill="1" applyBorder="1" applyAlignment="1">
      <alignment horizontal="left" vertical="center" wrapText="1" indent="1"/>
    </xf>
    <xf numFmtId="0" fontId="0" fillId="4" borderId="3" xfId="0" applyFill="1" applyBorder="1" applyAlignment="1">
      <alignment horizontal="left" vertical="center" wrapText="1" indent="1"/>
    </xf>
    <xf numFmtId="0" fontId="0" fillId="4" borderId="13" xfId="0" applyFill="1" applyBorder="1" applyAlignment="1">
      <alignment horizontal="left" vertical="center" wrapText="1" indent="1"/>
    </xf>
    <xf numFmtId="0" fontId="0" fillId="4" borderId="9" xfId="0" applyFill="1" applyBorder="1" applyAlignment="1">
      <alignment horizontal="left" vertical="center" wrapText="1" indent="1"/>
    </xf>
    <xf numFmtId="0" fontId="0" fillId="4" borderId="10" xfId="0" applyFill="1" applyBorder="1" applyAlignment="1">
      <alignment horizontal="left" vertical="center" wrapText="1" indent="1"/>
    </xf>
    <xf numFmtId="0" fontId="0" fillId="4" borderId="5" xfId="0" applyFill="1" applyBorder="1" applyAlignment="1">
      <alignment horizontal="left" vertical="center" indent="1" shrinkToFit="1"/>
    </xf>
    <xf numFmtId="0" fontId="0" fillId="4" borderId="3" xfId="0" applyFill="1" applyBorder="1" applyAlignment="1">
      <alignment horizontal="left" vertical="center" indent="1" shrinkToFit="1"/>
    </xf>
    <xf numFmtId="0" fontId="0" fillId="4" borderId="13" xfId="0" applyFill="1" applyBorder="1" applyAlignment="1">
      <alignment horizontal="left" vertical="center" indent="1" shrinkToFit="1"/>
    </xf>
    <xf numFmtId="0" fontId="0" fillId="4" borderId="10" xfId="0" applyFill="1" applyBorder="1" applyAlignment="1">
      <alignment horizontal="left" vertical="center" indent="1" shrinkToFit="1"/>
    </xf>
    <xf numFmtId="0" fontId="0" fillId="4" borderId="14" xfId="0" applyFill="1" applyBorder="1" applyAlignment="1">
      <alignment horizontal="center" vertical="center" shrinkToFit="1"/>
    </xf>
    <xf numFmtId="0" fontId="0" fillId="4" borderId="44" xfId="0" applyFill="1" applyBorder="1" applyAlignment="1">
      <alignment horizontal="center" vertical="center" shrinkToFit="1"/>
    </xf>
    <xf numFmtId="0" fontId="11" fillId="6" borderId="14" xfId="0" applyFont="1" applyFill="1" applyBorder="1" applyAlignment="1">
      <alignment horizontal="center" vertical="center" wrapText="1" shrinkToFit="1"/>
    </xf>
    <xf numFmtId="0" fontId="11" fillId="6" borderId="44" xfId="0" applyFont="1" applyFill="1" applyBorder="1" applyAlignment="1">
      <alignment horizontal="center" vertical="center" wrapText="1" shrinkToFit="1"/>
    </xf>
    <xf numFmtId="0" fontId="0" fillId="3" borderId="14" xfId="0" applyFill="1" applyBorder="1" applyAlignment="1">
      <alignment horizontal="center" vertical="center" shrinkToFit="1"/>
    </xf>
    <xf numFmtId="0" fontId="0" fillId="3" borderId="44" xfId="0" applyFill="1" applyBorder="1" applyAlignment="1">
      <alignment horizontal="center" vertical="center" shrinkToFit="1"/>
    </xf>
    <xf numFmtId="183" fontId="19" fillId="0" borderId="0" xfId="0" applyNumberFormat="1" applyFont="1" applyAlignment="1">
      <alignment horizontal="center" vertical="center"/>
    </xf>
    <xf numFmtId="176" fontId="19" fillId="0" borderId="0" xfId="0" applyNumberFormat="1" applyFont="1" applyAlignment="1">
      <alignment horizontal="right" vertical="center"/>
    </xf>
    <xf numFmtId="0" fontId="26" fillId="0" borderId="0" xfId="0" applyFont="1" applyAlignment="1">
      <alignment horizontal="center" vertical="center" wrapText="1"/>
    </xf>
    <xf numFmtId="0" fontId="19" fillId="0" borderId="0" xfId="0" applyFont="1" applyAlignment="1">
      <alignment horizontal="left" vertical="center" wrapText="1" indent="2"/>
    </xf>
    <xf numFmtId="176" fontId="19" fillId="0" borderId="0" xfId="0" applyNumberFormat="1" applyFont="1" applyAlignment="1">
      <alignment horizontal="left" vertical="center" indent="1"/>
    </xf>
    <xf numFmtId="176" fontId="19" fillId="0" borderId="0" xfId="0" applyNumberFormat="1" applyFont="1" applyAlignment="1">
      <alignment horizontal="center" vertical="center"/>
    </xf>
    <xf numFmtId="6" fontId="19" fillId="0" borderId="0" xfId="2" applyFont="1" applyAlignment="1">
      <alignment horizontal="left" vertical="center"/>
    </xf>
    <xf numFmtId="0" fontId="19" fillId="0" borderId="0" xfId="0" applyFont="1" applyAlignment="1">
      <alignment horizontal="left" vertical="center" shrinkToFit="1"/>
    </xf>
    <xf numFmtId="0" fontId="19" fillId="0" borderId="0" xfId="0" applyFont="1" applyAlignment="1">
      <alignment horizontal="right" vertical="center"/>
    </xf>
    <xf numFmtId="0" fontId="19" fillId="0" borderId="0" xfId="0" applyFont="1" applyAlignment="1">
      <alignment horizontal="center" vertical="center"/>
    </xf>
    <xf numFmtId="0" fontId="19" fillId="0" borderId="0" xfId="0" applyFont="1" applyAlignment="1">
      <alignment horizontal="left" vertical="center" wrapText="1" indent="3"/>
    </xf>
    <xf numFmtId="176" fontId="22" fillId="0" borderId="0" xfId="6" applyNumberFormat="1" applyFont="1" applyAlignment="1">
      <alignment horizontal="distributed" vertical="center"/>
    </xf>
    <xf numFmtId="0" fontId="27" fillId="0" borderId="0" xfId="6" applyFont="1" applyAlignment="1">
      <alignment horizontal="center" vertical="center"/>
    </xf>
    <xf numFmtId="0" fontId="22" fillId="0" borderId="9" xfId="6" applyFont="1" applyBorder="1" applyAlignment="1">
      <alignment horizontal="center" vertical="center"/>
    </xf>
    <xf numFmtId="0" fontId="28" fillId="0" borderId="9" xfId="6" applyFont="1" applyBorder="1" applyAlignment="1">
      <alignment horizontal="center" vertical="center"/>
    </xf>
    <xf numFmtId="0" fontId="22" fillId="0" borderId="9" xfId="6" applyFont="1" applyBorder="1" applyAlignment="1">
      <alignment horizontal="distributed" vertical="center"/>
    </xf>
    <xf numFmtId="38" fontId="28" fillId="0" borderId="9" xfId="6" applyNumberFormat="1" applyFont="1" applyBorder="1" applyAlignment="1">
      <alignment horizontal="right" vertical="center" indent="1"/>
    </xf>
    <xf numFmtId="176" fontId="22" fillId="0" borderId="0" xfId="6" applyNumberFormat="1" applyFont="1" applyAlignment="1">
      <alignment horizontal="center" vertical="center"/>
    </xf>
    <xf numFmtId="0" fontId="22" fillId="0" borderId="0" xfId="6" applyFont="1" applyAlignment="1">
      <alignment horizontal="center" vertical="center"/>
    </xf>
    <xf numFmtId="0" fontId="22" fillId="0" borderId="0" xfId="6" quotePrefix="1" applyFont="1" applyAlignment="1">
      <alignment horizontal="left" vertical="center"/>
    </xf>
    <xf numFmtId="0" fontId="22" fillId="0" borderId="0" xfId="6" applyFont="1" applyAlignment="1">
      <alignment horizontal="left" vertical="center"/>
    </xf>
    <xf numFmtId="38" fontId="22" fillId="0" borderId="0" xfId="7" applyFont="1" applyFill="1" applyAlignment="1" applyProtection="1">
      <alignment horizontal="right" vertical="center"/>
    </xf>
    <xf numFmtId="38" fontId="22" fillId="0" borderId="9" xfId="7" applyFont="1" applyFill="1" applyBorder="1" applyAlignment="1" applyProtection="1">
      <alignment horizontal="right" vertical="center" shrinkToFit="1"/>
    </xf>
    <xf numFmtId="10" fontId="22" fillId="0" borderId="9" xfId="4" applyNumberFormat="1" applyFont="1" applyFill="1" applyBorder="1" applyAlignment="1" applyProtection="1">
      <alignment horizontal="center" vertical="center"/>
    </xf>
    <xf numFmtId="0" fontId="12" fillId="0" borderId="9" xfId="6" applyFont="1" applyBorder="1" applyAlignment="1">
      <alignment horizontal="center" vertical="center"/>
    </xf>
    <xf numFmtId="38" fontId="22" fillId="0" borderId="9" xfId="7" applyFont="1" applyFill="1" applyBorder="1" applyAlignment="1" applyProtection="1">
      <alignment horizontal="right" vertical="center"/>
    </xf>
    <xf numFmtId="0" fontId="22" fillId="0" borderId="0" xfId="6" applyFont="1" applyAlignment="1">
      <alignment horizontal="distributed" vertical="center"/>
    </xf>
    <xf numFmtId="38" fontId="19" fillId="0" borderId="0" xfId="7" applyFont="1" applyFill="1" applyAlignment="1" applyProtection="1">
      <alignment horizontal="right" vertical="center"/>
    </xf>
    <xf numFmtId="0" fontId="19" fillId="0" borderId="0" xfId="6" applyFont="1" applyAlignment="1">
      <alignment horizontal="left" vertical="center"/>
    </xf>
    <xf numFmtId="185" fontId="19" fillId="0" borderId="0" xfId="6" applyNumberFormat="1" applyFont="1" applyAlignment="1">
      <alignment horizontal="center" vertical="center"/>
    </xf>
    <xf numFmtId="0" fontId="19" fillId="0" borderId="0" xfId="6" applyFont="1" applyAlignment="1">
      <alignment horizontal="center" vertical="center"/>
    </xf>
    <xf numFmtId="38" fontId="22" fillId="0" borderId="0" xfId="6" applyNumberFormat="1" applyFont="1" applyAlignment="1">
      <alignment horizontal="right" vertical="center"/>
    </xf>
    <xf numFmtId="40" fontId="22" fillId="0" borderId="9" xfId="7" applyNumberFormat="1" applyFont="1" applyFill="1" applyBorder="1" applyAlignment="1" applyProtection="1">
      <alignment horizontal="center" vertical="center"/>
    </xf>
    <xf numFmtId="0" fontId="42" fillId="0" borderId="17" xfId="3" applyFont="1" applyBorder="1" applyAlignment="1" applyProtection="1">
      <alignment horizontal="left" vertical="center" wrapText="1"/>
      <protection locked="0"/>
    </xf>
    <xf numFmtId="0" fontId="42" fillId="0" borderId="0" xfId="3" applyFont="1" applyAlignment="1" applyProtection="1">
      <alignment horizontal="left" vertical="center" wrapText="1"/>
      <protection locked="0"/>
    </xf>
    <xf numFmtId="0" fontId="31" fillId="0" borderId="0" xfId="3" applyFont="1" applyAlignment="1" applyProtection="1">
      <alignment horizontal="center" vertical="center"/>
      <protection locked="0"/>
    </xf>
    <xf numFmtId="0" fontId="2" fillId="0" borderId="0" xfId="3" applyAlignment="1" applyProtection="1">
      <alignment horizontal="left" vertical="center"/>
      <protection locked="0"/>
    </xf>
    <xf numFmtId="0" fontId="2" fillId="5" borderId="0" xfId="3" applyFill="1" applyAlignment="1" applyProtection="1">
      <alignment horizontal="center" vertical="center"/>
      <protection locked="0"/>
    </xf>
    <xf numFmtId="0" fontId="2" fillId="0" borderId="0" xfId="3" applyAlignment="1" applyProtection="1">
      <alignment horizontal="center" vertical="center"/>
      <protection locked="0"/>
    </xf>
    <xf numFmtId="38" fontId="2" fillId="0" borderId="9" xfId="1" applyFont="1" applyFill="1" applyBorder="1" applyAlignment="1" applyProtection="1">
      <alignment horizontal="right" indent="1"/>
      <protection locked="0"/>
    </xf>
    <xf numFmtId="38" fontId="2" fillId="0" borderId="0" xfId="1" applyFont="1" applyFill="1" applyBorder="1" applyAlignment="1" applyProtection="1">
      <alignment horizontal="right" indent="1"/>
      <protection locked="0"/>
    </xf>
    <xf numFmtId="0" fontId="2" fillId="0" borderId="4" xfId="3" applyBorder="1" applyAlignment="1" applyProtection="1">
      <alignment horizontal="center"/>
      <protection locked="0"/>
    </xf>
    <xf numFmtId="0" fontId="2" fillId="0" borderId="10" xfId="3" applyBorder="1" applyAlignment="1" applyProtection="1">
      <alignment horizontal="center"/>
      <protection locked="0"/>
    </xf>
    <xf numFmtId="0" fontId="2" fillId="0" borderId="4" xfId="3" applyBorder="1" applyAlignment="1" applyProtection="1">
      <alignment horizontal="left" vertical="center"/>
      <protection locked="0"/>
    </xf>
    <xf numFmtId="0" fontId="2" fillId="5" borderId="17" xfId="3" applyFill="1" applyBorder="1" applyAlignment="1" applyProtection="1">
      <alignment horizontal="center" vertical="center"/>
      <protection locked="0"/>
    </xf>
    <xf numFmtId="0" fontId="2" fillId="5" borderId="4" xfId="3" applyFill="1" applyBorder="1" applyAlignment="1" applyProtection="1">
      <alignment horizontal="center" vertical="center"/>
      <protection locked="0"/>
    </xf>
    <xf numFmtId="0" fontId="2" fillId="5" borderId="38" xfId="3" applyFill="1" applyBorder="1" applyAlignment="1" applyProtection="1">
      <alignment horizontal="center" vertical="center"/>
      <protection locked="0"/>
    </xf>
    <xf numFmtId="0" fontId="2" fillId="5" borderId="9" xfId="3" applyFill="1" applyBorder="1" applyAlignment="1" applyProtection="1">
      <alignment horizontal="center" vertical="center"/>
      <protection locked="0"/>
    </xf>
    <xf numFmtId="0" fontId="2" fillId="5" borderId="10" xfId="3" applyFill="1" applyBorder="1" applyAlignment="1" applyProtection="1">
      <alignment horizontal="center" vertical="center"/>
      <protection locked="0"/>
    </xf>
    <xf numFmtId="49" fontId="7" fillId="5" borderId="6" xfId="3" applyNumberFormat="1" applyFont="1" applyFill="1" applyBorder="1" applyAlignment="1" applyProtection="1">
      <alignment horizontal="center" vertical="center"/>
      <protection locked="0"/>
    </xf>
    <xf numFmtId="49" fontId="7" fillId="5" borderId="0" xfId="3" applyNumberFormat="1" applyFont="1" applyFill="1" applyAlignment="1" applyProtection="1">
      <alignment horizontal="center" vertical="center"/>
      <protection locked="0"/>
    </xf>
    <xf numFmtId="49" fontId="7" fillId="5" borderId="4" xfId="3" applyNumberFormat="1" applyFont="1" applyFill="1" applyBorder="1" applyAlignment="1" applyProtection="1">
      <alignment horizontal="center" vertical="center"/>
      <protection locked="0"/>
    </xf>
    <xf numFmtId="49" fontId="7" fillId="5" borderId="13" xfId="3" applyNumberFormat="1" applyFont="1" applyFill="1" applyBorder="1" applyAlignment="1" applyProtection="1">
      <alignment horizontal="center" vertical="center"/>
      <protection locked="0"/>
    </xf>
    <xf numFmtId="49" fontId="7" fillId="5" borderId="9" xfId="3" applyNumberFormat="1" applyFont="1" applyFill="1" applyBorder="1" applyAlignment="1" applyProtection="1">
      <alignment horizontal="center" vertical="center"/>
      <protection locked="0"/>
    </xf>
    <xf numFmtId="49" fontId="7" fillId="5" borderId="10" xfId="3" applyNumberFormat="1" applyFont="1" applyFill="1" applyBorder="1" applyAlignment="1" applyProtection="1">
      <alignment horizontal="center" vertical="center"/>
      <protection locked="0"/>
    </xf>
    <xf numFmtId="0" fontId="2" fillId="5" borderId="5" xfId="3" applyFill="1" applyBorder="1" applyAlignment="1" applyProtection="1">
      <alignment horizontal="center" vertical="center" wrapText="1"/>
      <protection locked="0"/>
    </xf>
    <xf numFmtId="0" fontId="2" fillId="5" borderId="25" xfId="3" applyFill="1" applyBorder="1" applyAlignment="1" applyProtection="1">
      <alignment horizontal="center" vertical="center" wrapText="1"/>
      <protection locked="0"/>
    </xf>
    <xf numFmtId="0" fontId="2" fillId="5" borderId="3" xfId="3" applyFill="1" applyBorder="1" applyAlignment="1" applyProtection="1">
      <alignment horizontal="center" vertical="center" wrapText="1"/>
      <protection locked="0"/>
    </xf>
    <xf numFmtId="0" fontId="2" fillId="5" borderId="13" xfId="3" applyFill="1" applyBorder="1" applyAlignment="1" applyProtection="1">
      <alignment horizontal="center" vertical="center" wrapText="1"/>
      <protection locked="0"/>
    </xf>
    <xf numFmtId="0" fontId="2" fillId="5" borderId="9" xfId="3" applyFill="1" applyBorder="1" applyAlignment="1" applyProtection="1">
      <alignment horizontal="center" vertical="center" wrapText="1"/>
      <protection locked="0"/>
    </xf>
    <xf numFmtId="0" fontId="2" fillId="5" borderId="10" xfId="3" applyFill="1" applyBorder="1" applyAlignment="1" applyProtection="1">
      <alignment horizontal="center" vertical="center" wrapText="1"/>
      <protection locked="0"/>
    </xf>
    <xf numFmtId="186" fontId="2" fillId="5" borderId="5" xfId="3" applyNumberFormat="1" applyFill="1" applyBorder="1" applyAlignment="1" applyProtection="1">
      <alignment horizontal="center" vertical="center" shrinkToFit="1"/>
      <protection locked="0"/>
    </xf>
    <xf numFmtId="186" fontId="2" fillId="5" borderId="25" xfId="3" applyNumberFormat="1" applyFill="1" applyBorder="1" applyAlignment="1" applyProtection="1">
      <alignment horizontal="center" vertical="center" shrinkToFit="1"/>
      <protection locked="0"/>
    </xf>
    <xf numFmtId="186" fontId="2" fillId="5" borderId="28" xfId="3" applyNumberFormat="1" applyFill="1" applyBorder="1" applyAlignment="1" applyProtection="1">
      <alignment horizontal="center" vertical="center" shrinkToFit="1"/>
      <protection locked="0"/>
    </xf>
    <xf numFmtId="186" fontId="2" fillId="5" borderId="13" xfId="3" applyNumberFormat="1" applyFill="1" applyBorder="1" applyAlignment="1" applyProtection="1">
      <alignment horizontal="center" vertical="center" shrinkToFit="1"/>
      <protection locked="0"/>
    </xf>
    <xf numFmtId="186" fontId="2" fillId="5" borderId="9" xfId="3" applyNumberFormat="1" applyFill="1" applyBorder="1" applyAlignment="1" applyProtection="1">
      <alignment horizontal="center" vertical="center" shrinkToFit="1"/>
      <protection locked="0"/>
    </xf>
    <xf numFmtId="186" fontId="2" fillId="5" borderId="35" xfId="3" applyNumberFormat="1" applyFill="1" applyBorder="1" applyAlignment="1" applyProtection="1">
      <alignment horizontal="center" vertical="center" shrinkToFit="1"/>
      <protection locked="0"/>
    </xf>
    <xf numFmtId="0" fontId="2" fillId="2" borderId="36" xfId="3" applyFill="1" applyBorder="1" applyAlignment="1" applyProtection="1">
      <alignment horizontal="center" vertical="center" wrapText="1"/>
      <protection locked="0"/>
    </xf>
    <xf numFmtId="0" fontId="2" fillId="2" borderId="25" xfId="3" applyFill="1" applyBorder="1" applyAlignment="1" applyProtection="1">
      <alignment horizontal="center" vertical="center" wrapText="1"/>
      <protection locked="0"/>
    </xf>
    <xf numFmtId="0" fontId="2" fillId="2" borderId="3" xfId="3" applyFill="1" applyBorder="1" applyAlignment="1" applyProtection="1">
      <alignment horizontal="center" vertical="center" wrapText="1"/>
      <protection locked="0"/>
    </xf>
    <xf numFmtId="0" fontId="2" fillId="2" borderId="19" xfId="3" applyFill="1" applyBorder="1" applyAlignment="1" applyProtection="1">
      <alignment horizontal="center" vertical="center" wrapText="1"/>
      <protection locked="0"/>
    </xf>
    <xf numFmtId="0" fontId="2" fillId="2" borderId="11" xfId="3" applyFill="1" applyBorder="1" applyAlignment="1" applyProtection="1">
      <alignment horizontal="center" vertical="center" wrapText="1"/>
      <protection locked="0"/>
    </xf>
    <xf numFmtId="0" fontId="2" fillId="2" borderId="27" xfId="3" applyFill="1" applyBorder="1" applyAlignment="1" applyProtection="1">
      <alignment horizontal="center" vertical="center" wrapText="1"/>
      <protection locked="0"/>
    </xf>
    <xf numFmtId="6" fontId="7" fillId="0" borderId="5" xfId="2" applyFont="1" applyFill="1" applyBorder="1" applyAlignment="1" applyProtection="1">
      <alignment horizontal="center" vertical="center"/>
      <protection locked="0"/>
    </xf>
    <xf numFmtId="6" fontId="7" fillId="0" borderId="25" xfId="2" applyFont="1" applyFill="1" applyBorder="1" applyAlignment="1" applyProtection="1">
      <alignment horizontal="center" vertical="center"/>
      <protection locked="0"/>
    </xf>
    <xf numFmtId="6" fontId="7" fillId="0" borderId="3" xfId="2" applyFont="1" applyFill="1" applyBorder="1" applyAlignment="1" applyProtection="1">
      <alignment horizontal="center" vertical="center"/>
      <protection locked="0"/>
    </xf>
    <xf numFmtId="6" fontId="7" fillId="0" borderId="26" xfId="2" applyFont="1" applyFill="1" applyBorder="1" applyAlignment="1" applyProtection="1">
      <alignment horizontal="center" vertical="center"/>
      <protection locked="0"/>
    </xf>
    <xf numFmtId="6" fontId="7" fillId="0" borderId="11" xfId="2" applyFont="1" applyFill="1" applyBorder="1" applyAlignment="1" applyProtection="1">
      <alignment horizontal="center" vertical="center"/>
      <protection locked="0"/>
    </xf>
    <xf numFmtId="6" fontId="7" fillId="0" borderId="27" xfId="2" applyFont="1" applyFill="1" applyBorder="1" applyAlignment="1" applyProtection="1">
      <alignment horizontal="center" vertical="center"/>
      <protection locked="0"/>
    </xf>
    <xf numFmtId="38" fontId="2" fillId="0" borderId="2" xfId="1" applyFont="1" applyFill="1" applyBorder="1" applyAlignment="1" applyProtection="1">
      <alignment horizontal="right" indent="1"/>
      <protection locked="0"/>
    </xf>
    <xf numFmtId="0" fontId="2" fillId="0" borderId="5" xfId="3" applyBorder="1" applyAlignment="1" applyProtection="1">
      <alignment horizontal="center" vertical="center" wrapText="1"/>
      <protection locked="0"/>
    </xf>
    <xf numFmtId="0" fontId="2" fillId="0" borderId="25" xfId="3" applyBorder="1" applyAlignment="1" applyProtection="1">
      <alignment horizontal="center" vertical="center" wrapText="1"/>
      <protection locked="0"/>
    </xf>
    <xf numFmtId="0" fontId="2" fillId="0" borderId="13" xfId="3" applyBorder="1" applyAlignment="1" applyProtection="1">
      <alignment horizontal="center" vertical="center" wrapText="1"/>
      <protection locked="0"/>
    </xf>
    <xf numFmtId="0" fontId="2" fillId="0" borderId="9" xfId="3" applyBorder="1" applyAlignment="1" applyProtection="1">
      <alignment horizontal="center" vertical="center" wrapText="1"/>
      <protection locked="0"/>
    </xf>
    <xf numFmtId="0" fontId="2" fillId="0" borderId="19" xfId="3" applyBorder="1" applyAlignment="1" applyProtection="1">
      <alignment horizontal="center" vertical="center" wrapText="1"/>
      <protection locked="0"/>
    </xf>
    <xf numFmtId="0" fontId="2" fillId="0" borderId="11" xfId="3" applyBorder="1" applyAlignment="1" applyProtection="1">
      <alignment horizontal="center" vertical="center" wrapText="1"/>
      <protection locked="0"/>
    </xf>
    <xf numFmtId="38" fontId="2" fillId="0" borderId="11" xfId="1" applyFont="1" applyFill="1" applyBorder="1" applyAlignment="1" applyProtection="1">
      <alignment horizontal="center" vertical="center"/>
      <protection locked="0"/>
    </xf>
    <xf numFmtId="10" fontId="43" fillId="0" borderId="25" xfId="3" applyNumberFormat="1" applyFont="1" applyBorder="1" applyAlignment="1" applyProtection="1">
      <alignment horizontal="center"/>
      <protection locked="0"/>
    </xf>
    <xf numFmtId="0" fontId="2" fillId="0" borderId="5" xfId="3" applyBorder="1" applyAlignment="1" applyProtection="1">
      <alignment horizontal="center" vertical="center"/>
      <protection locked="0"/>
    </xf>
    <xf numFmtId="0" fontId="2" fillId="0" borderId="25" xfId="3" applyBorder="1" applyAlignment="1" applyProtection="1">
      <alignment horizontal="center" vertical="center"/>
      <protection locked="0"/>
    </xf>
    <xf numFmtId="0" fontId="2" fillId="0" borderId="3" xfId="3" applyBorder="1" applyAlignment="1" applyProtection="1">
      <alignment horizontal="center" vertical="center"/>
      <protection locked="0"/>
    </xf>
    <xf numFmtId="0" fontId="2" fillId="0" borderId="13" xfId="3" applyBorder="1" applyAlignment="1" applyProtection="1">
      <alignment horizontal="center" vertical="center"/>
      <protection locked="0"/>
    </xf>
    <xf numFmtId="0" fontId="2" fillId="0" borderId="9" xfId="3" applyBorder="1" applyAlignment="1" applyProtection="1">
      <alignment horizontal="center" vertical="center"/>
      <protection locked="0"/>
    </xf>
    <xf numFmtId="0" fontId="2" fillId="0" borderId="10" xfId="3" applyBorder="1" applyAlignment="1" applyProtection="1">
      <alignment horizontal="center" vertical="center"/>
      <protection locked="0"/>
    </xf>
    <xf numFmtId="0" fontId="2" fillId="0" borderId="0" xfId="3" applyAlignment="1" applyProtection="1">
      <alignment horizontal="center" vertical="center" shrinkToFit="1"/>
      <protection locked="0"/>
    </xf>
    <xf numFmtId="0" fontId="0" fillId="2" borderId="8"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2" fillId="2" borderId="7" xfId="3" applyFill="1" applyBorder="1" applyAlignment="1" applyProtection="1">
      <alignment horizontal="center" vertical="center" wrapText="1"/>
      <protection locked="0"/>
    </xf>
    <xf numFmtId="0" fontId="2" fillId="2" borderId="33" xfId="3" applyFill="1" applyBorder="1" applyAlignment="1" applyProtection="1">
      <alignment horizontal="center" vertical="center" wrapText="1"/>
      <protection locked="0"/>
    </xf>
    <xf numFmtId="38" fontId="2" fillId="0" borderId="0" xfId="1" applyFont="1" applyBorder="1" applyAlignment="1" applyProtection="1">
      <alignment horizontal="center" vertical="center"/>
      <protection locked="0"/>
    </xf>
    <xf numFmtId="38" fontId="2" fillId="0" borderId="0" xfId="1" applyFont="1" applyBorder="1" applyAlignment="1" applyProtection="1">
      <alignment horizontal="left" vertical="center"/>
      <protection locked="0"/>
    </xf>
    <xf numFmtId="40" fontId="2" fillId="0" borderId="0" xfId="1" applyNumberFormat="1" applyFont="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5" fontId="15" fillId="0" borderId="25" xfId="3" applyNumberFormat="1" applyFont="1" applyBorder="1" applyAlignment="1">
      <alignment horizontal="center" vertical="center" wrapText="1"/>
    </xf>
    <xf numFmtId="0" fontId="15" fillId="0" borderId="25"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0" xfId="3" applyFont="1" applyAlignment="1">
      <alignment horizontal="center" vertical="center" wrapText="1"/>
    </xf>
    <xf numFmtId="0" fontId="15" fillId="0" borderId="4" xfId="3" applyFont="1" applyBorder="1" applyAlignment="1">
      <alignment horizontal="center" vertical="center" wrapText="1"/>
    </xf>
    <xf numFmtId="0" fontId="15" fillId="0" borderId="9" xfId="3" applyFont="1" applyBorder="1" applyAlignment="1">
      <alignment horizontal="center" vertical="center" wrapText="1"/>
    </xf>
    <xf numFmtId="0" fontId="15" fillId="0" borderId="10" xfId="3" applyFont="1" applyBorder="1" applyAlignment="1">
      <alignment horizontal="center" vertical="center" wrapText="1"/>
    </xf>
    <xf numFmtId="0" fontId="0" fillId="2" borderId="37" xfId="0" applyFill="1" applyBorder="1" applyAlignment="1" applyProtection="1">
      <alignment horizontal="center" vertical="center"/>
      <protection locked="0"/>
    </xf>
    <xf numFmtId="0" fontId="15" fillId="0" borderId="36" xfId="3" applyFont="1" applyBorder="1" applyAlignment="1" applyProtection="1">
      <alignment horizontal="center" vertical="center" wrapText="1"/>
      <protection locked="0"/>
    </xf>
    <xf numFmtId="0" fontId="15" fillId="0" borderId="25" xfId="3" applyFont="1" applyBorder="1" applyAlignment="1" applyProtection="1">
      <alignment horizontal="center" vertical="center" wrapText="1"/>
      <protection locked="0"/>
    </xf>
    <xf numFmtId="0" fontId="15" fillId="0" borderId="3" xfId="3" applyFont="1" applyBorder="1" applyAlignment="1" applyProtection="1">
      <alignment horizontal="center" vertical="center" wrapText="1"/>
      <protection locked="0"/>
    </xf>
    <xf numFmtId="0" fontId="15" fillId="0" borderId="17" xfId="3" applyFont="1" applyBorder="1" applyAlignment="1" applyProtection="1">
      <alignment horizontal="center" vertical="center" wrapText="1"/>
      <protection locked="0"/>
    </xf>
    <xf numFmtId="0" fontId="15" fillId="0" borderId="0" xfId="3" applyFont="1" applyAlignment="1" applyProtection="1">
      <alignment horizontal="center" vertical="center" wrapText="1"/>
      <protection locked="0"/>
    </xf>
    <xf numFmtId="0" fontId="15" fillId="0" borderId="4" xfId="3" applyFont="1" applyBorder="1" applyAlignment="1" applyProtection="1">
      <alignment horizontal="center" vertical="center" wrapText="1"/>
      <protection locked="0"/>
    </xf>
    <xf numFmtId="0" fontId="15" fillId="0" borderId="38" xfId="3" applyFont="1" applyBorder="1" applyAlignment="1" applyProtection="1">
      <alignment horizontal="center" vertical="center" wrapText="1"/>
      <protection locked="0"/>
    </xf>
    <xf numFmtId="0" fontId="15" fillId="0" borderId="9" xfId="3" applyFont="1" applyBorder="1" applyAlignment="1" applyProtection="1">
      <alignment horizontal="center" vertical="center" wrapText="1"/>
      <protection locked="0"/>
    </xf>
    <xf numFmtId="0" fontId="15" fillId="0" borderId="10" xfId="3" applyFont="1" applyBorder="1" applyAlignment="1" applyProtection="1">
      <alignment horizontal="center" vertical="center" wrapText="1"/>
      <protection locked="0"/>
    </xf>
    <xf numFmtId="6" fontId="7" fillId="0" borderId="5" xfId="2" applyFont="1" applyBorder="1" applyAlignment="1" applyProtection="1">
      <alignment horizontal="center" vertical="center"/>
      <protection locked="0"/>
    </xf>
    <xf numFmtId="6" fontId="7" fillId="0" borderId="25" xfId="2" applyFont="1" applyBorder="1" applyAlignment="1" applyProtection="1">
      <alignment horizontal="center" vertical="center"/>
      <protection locked="0"/>
    </xf>
    <xf numFmtId="6" fontId="7" fillId="0" borderId="28" xfId="2" applyFont="1" applyBorder="1" applyAlignment="1" applyProtection="1">
      <alignment horizontal="center" vertical="center"/>
      <protection locked="0"/>
    </xf>
    <xf numFmtId="6" fontId="7" fillId="0" borderId="26" xfId="2" applyFont="1" applyBorder="1" applyAlignment="1" applyProtection="1">
      <alignment horizontal="center" vertical="center"/>
      <protection locked="0"/>
    </xf>
    <xf numFmtId="6" fontId="7" fillId="0" borderId="11" xfId="2" applyFont="1" applyBorder="1" applyAlignment="1" applyProtection="1">
      <alignment horizontal="center" vertical="center"/>
      <protection locked="0"/>
    </xf>
    <xf numFmtId="6" fontId="7" fillId="0" borderId="20" xfId="2" applyFont="1" applyBorder="1" applyAlignment="1" applyProtection="1">
      <alignment horizontal="center" vertical="center"/>
      <protection locked="0"/>
    </xf>
    <xf numFmtId="0" fontId="2" fillId="0" borderId="6" xfId="3" applyBorder="1" applyAlignment="1" applyProtection="1">
      <alignment horizontal="center" vertical="center" wrapText="1"/>
      <protection locked="0"/>
    </xf>
    <xf numFmtId="0" fontId="2" fillId="0" borderId="0" xfId="3" applyAlignment="1" applyProtection="1">
      <alignment horizontal="center" vertical="center" wrapText="1"/>
      <protection locked="0"/>
    </xf>
    <xf numFmtId="0" fontId="2" fillId="2" borderId="38" xfId="3" applyFill="1" applyBorder="1" applyAlignment="1" applyProtection="1">
      <alignment horizontal="center" vertical="center" wrapText="1"/>
      <protection locked="0"/>
    </xf>
    <xf numFmtId="0" fontId="2" fillId="2" borderId="9" xfId="3" applyFill="1" applyBorder="1" applyAlignment="1" applyProtection="1">
      <alignment horizontal="center" vertical="center" wrapText="1"/>
      <protection locked="0"/>
    </xf>
    <xf numFmtId="0" fontId="2" fillId="2" borderId="10" xfId="3" applyFill="1" applyBorder="1" applyAlignment="1" applyProtection="1">
      <alignment horizontal="center" vertical="center" wrapText="1"/>
      <protection locked="0"/>
    </xf>
    <xf numFmtId="0" fontId="7" fillId="0" borderId="5" xfId="3" applyFont="1" applyBorder="1" applyAlignment="1" applyProtection="1">
      <alignment horizontal="center" vertical="center"/>
      <protection locked="0"/>
    </xf>
    <xf numFmtId="0" fontId="7" fillId="0" borderId="25" xfId="3" applyFont="1" applyBorder="1" applyAlignment="1" applyProtection="1">
      <alignment horizontal="center" vertical="center"/>
      <protection locked="0"/>
    </xf>
    <xf numFmtId="0" fontId="7" fillId="0" borderId="3" xfId="3" applyFont="1" applyBorder="1" applyAlignment="1" applyProtection="1">
      <alignment horizontal="center" vertical="center"/>
      <protection locked="0"/>
    </xf>
    <xf numFmtId="0" fontId="7" fillId="0" borderId="13" xfId="3" applyFont="1" applyBorder="1" applyAlignment="1" applyProtection="1">
      <alignment horizontal="center" vertical="center"/>
      <protection locked="0"/>
    </xf>
    <xf numFmtId="0" fontId="7" fillId="0" borderId="9" xfId="3" applyFont="1" applyBorder="1" applyAlignment="1" applyProtection="1">
      <alignment horizontal="center" vertical="center"/>
      <protection locked="0"/>
    </xf>
    <xf numFmtId="0" fontId="7" fillId="0" borderId="10" xfId="3" applyFont="1" applyBorder="1" applyAlignment="1" applyProtection="1">
      <alignment horizontal="center" vertical="center"/>
      <protection locked="0"/>
    </xf>
    <xf numFmtId="0" fontId="2" fillId="2" borderId="5" xfId="3" applyFill="1" applyBorder="1" applyAlignment="1" applyProtection="1">
      <alignment horizontal="center" vertical="center" wrapText="1"/>
      <protection locked="0"/>
    </xf>
    <xf numFmtId="0" fontId="2" fillId="2" borderId="13" xfId="3" applyFill="1" applyBorder="1" applyAlignment="1" applyProtection="1">
      <alignment horizontal="center" vertical="center" wrapText="1"/>
      <protection locked="0"/>
    </xf>
    <xf numFmtId="56" fontId="2" fillId="0" borderId="5" xfId="3" applyNumberFormat="1" applyBorder="1" applyAlignment="1" applyProtection="1">
      <alignment horizontal="center" vertical="center" shrinkToFit="1"/>
      <protection locked="0"/>
    </xf>
    <xf numFmtId="56" fontId="2" fillId="0" borderId="25" xfId="3" applyNumberFormat="1" applyBorder="1" applyAlignment="1" applyProtection="1">
      <alignment horizontal="center" vertical="center" shrinkToFit="1"/>
      <protection locked="0"/>
    </xf>
    <xf numFmtId="56" fontId="2" fillId="0" borderId="28" xfId="3" applyNumberFormat="1" applyBorder="1" applyAlignment="1" applyProtection="1">
      <alignment horizontal="center" vertical="center" shrinkToFit="1"/>
      <protection locked="0"/>
    </xf>
    <xf numFmtId="56" fontId="2" fillId="0" borderId="13" xfId="3" applyNumberFormat="1" applyBorder="1" applyAlignment="1" applyProtection="1">
      <alignment horizontal="center" vertical="center" shrinkToFit="1"/>
      <protection locked="0"/>
    </xf>
    <xf numFmtId="56" fontId="2" fillId="0" borderId="9" xfId="3" applyNumberFormat="1" applyBorder="1" applyAlignment="1" applyProtection="1">
      <alignment horizontal="center" vertical="center" shrinkToFit="1"/>
      <protection locked="0"/>
    </xf>
    <xf numFmtId="56" fontId="2" fillId="0" borderId="35" xfId="3" applyNumberFormat="1" applyBorder="1" applyAlignment="1" applyProtection="1">
      <alignment horizontal="center" vertical="center" shrinkToFit="1"/>
      <protection locked="0"/>
    </xf>
    <xf numFmtId="0" fontId="2" fillId="2" borderId="39" xfId="3" applyFill="1" applyBorder="1" applyAlignment="1" applyProtection="1">
      <alignment horizontal="center" vertical="center"/>
      <protection locked="0"/>
    </xf>
    <xf numFmtId="0" fontId="2" fillId="2" borderId="40" xfId="3" applyFill="1" applyBorder="1" applyAlignment="1" applyProtection="1">
      <alignment horizontal="center" vertical="center"/>
      <protection locked="0"/>
    </xf>
    <xf numFmtId="0" fontId="2" fillId="0" borderId="30" xfId="3" applyBorder="1" applyAlignment="1" applyProtection="1">
      <alignment horizontal="center" vertical="center"/>
      <protection locked="0"/>
    </xf>
    <xf numFmtId="0" fontId="2" fillId="0" borderId="31" xfId="3" applyBorder="1" applyAlignment="1" applyProtection="1">
      <alignment horizontal="center" vertical="center"/>
      <protection locked="0"/>
    </xf>
    <xf numFmtId="0" fontId="2" fillId="0" borderId="32" xfId="3" applyBorder="1" applyAlignment="1" applyProtection="1">
      <alignment horizontal="center" vertical="center"/>
      <protection locked="0"/>
    </xf>
    <xf numFmtId="0" fontId="2" fillId="2" borderId="30" xfId="3" applyFill="1" applyBorder="1" applyAlignment="1" applyProtection="1">
      <alignment horizontal="center" vertical="center"/>
      <protection locked="0"/>
    </xf>
    <xf numFmtId="0" fontId="2" fillId="2" borderId="31" xfId="3" applyFill="1" applyBorder="1" applyAlignment="1" applyProtection="1">
      <alignment horizontal="center" vertical="center"/>
      <protection locked="0"/>
    </xf>
    <xf numFmtId="0" fontId="2" fillId="2" borderId="34" xfId="3" applyFill="1" applyBorder="1" applyAlignment="1" applyProtection="1">
      <alignment horizontal="center" vertical="center"/>
      <protection locked="0"/>
    </xf>
    <xf numFmtId="0" fontId="2" fillId="2" borderId="7" xfId="3" applyFill="1" applyBorder="1" applyAlignment="1" applyProtection="1">
      <alignment horizontal="center" vertical="center"/>
      <protection locked="0"/>
    </xf>
    <xf numFmtId="0" fontId="2" fillId="0" borderId="8" xfId="3" applyBorder="1" applyAlignment="1" applyProtection="1">
      <alignment horizontal="center" vertical="center"/>
      <protection locked="0"/>
    </xf>
    <xf numFmtId="0" fontId="2" fillId="0" borderId="2" xfId="3" applyBorder="1" applyAlignment="1" applyProtection="1">
      <alignment horizontal="center" vertical="center"/>
      <protection locked="0"/>
    </xf>
    <xf numFmtId="0" fontId="2" fillId="0" borderId="29" xfId="3" applyBorder="1" applyAlignment="1" applyProtection="1">
      <alignment horizontal="center" vertical="center"/>
      <protection locked="0"/>
    </xf>
    <xf numFmtId="0" fontId="2" fillId="2" borderId="8" xfId="3" applyFill="1" applyBorder="1" applyAlignment="1" applyProtection="1">
      <alignment horizontal="center" vertical="center"/>
      <protection locked="0"/>
    </xf>
    <xf numFmtId="0" fontId="2" fillId="2" borderId="2" xfId="3" applyFill="1" applyBorder="1" applyAlignment="1" applyProtection="1">
      <alignment horizontal="center" vertical="center"/>
      <protection locked="0"/>
    </xf>
    <xf numFmtId="0" fontId="2" fillId="2" borderId="1" xfId="3" applyFill="1" applyBorder="1" applyAlignment="1" applyProtection="1">
      <alignment horizontal="center" vertical="center"/>
      <protection locked="0"/>
    </xf>
    <xf numFmtId="0" fontId="15" fillId="0" borderId="28" xfId="3" applyFont="1" applyBorder="1" applyAlignment="1">
      <alignment horizontal="center" vertical="center" wrapText="1"/>
    </xf>
    <xf numFmtId="0" fontId="15" fillId="0" borderId="18" xfId="3" applyFont="1" applyBorder="1" applyAlignment="1">
      <alignment horizontal="center" vertical="center" wrapText="1"/>
    </xf>
    <xf numFmtId="0" fontId="15" fillId="0" borderId="35" xfId="3" applyFont="1" applyBorder="1" applyAlignment="1">
      <alignment horizontal="center" vertical="center" wrapText="1"/>
    </xf>
    <xf numFmtId="0" fontId="5" fillId="2" borderId="8" xfId="3" applyFont="1" applyFill="1" applyBorder="1" applyAlignment="1" applyProtection="1">
      <alignment horizontal="center" vertical="center" wrapText="1" shrinkToFit="1"/>
      <protection locked="0"/>
    </xf>
    <xf numFmtId="0" fontId="5" fillId="2" borderId="2" xfId="3" applyFont="1" applyFill="1" applyBorder="1" applyAlignment="1" applyProtection="1">
      <alignment horizontal="center" vertical="center" wrapText="1" shrinkToFit="1"/>
      <protection locked="0"/>
    </xf>
    <xf numFmtId="0" fontId="5" fillId="2" borderId="1" xfId="3" applyFont="1" applyFill="1" applyBorder="1" applyAlignment="1" applyProtection="1">
      <alignment horizontal="center" vertical="center" wrapText="1" shrinkToFit="1"/>
      <protection locked="0"/>
    </xf>
    <xf numFmtId="0" fontId="2" fillId="2" borderId="34" xfId="3" applyFill="1" applyBorder="1" applyAlignment="1" applyProtection="1">
      <alignment horizontal="center" vertical="center" wrapText="1"/>
      <protection locked="0"/>
    </xf>
    <xf numFmtId="0" fontId="6" fillId="0" borderId="7" xfId="3" applyFont="1" applyBorder="1" applyAlignment="1" applyProtection="1">
      <alignment horizontal="center" vertical="center"/>
      <protection locked="0"/>
    </xf>
    <xf numFmtId="0" fontId="6" fillId="0" borderId="2" xfId="3" applyFont="1" applyBorder="1" applyAlignment="1" applyProtection="1">
      <alignment horizontal="center" wrapText="1"/>
      <protection locked="0"/>
    </xf>
    <xf numFmtId="0" fontId="6" fillId="0" borderId="2" xfId="3" applyFont="1" applyBorder="1" applyAlignment="1" applyProtection="1">
      <alignment horizontal="center"/>
      <protection locked="0"/>
    </xf>
    <xf numFmtId="0" fontId="6" fillId="0" borderId="29" xfId="3" applyFont="1" applyBorder="1" applyAlignment="1" applyProtection="1">
      <alignment horizontal="center"/>
      <protection locked="0"/>
    </xf>
    <xf numFmtId="0" fontId="6" fillId="0" borderId="8" xfId="3" applyFont="1" applyBorder="1" applyAlignment="1" applyProtection="1">
      <alignment horizontal="center" vertical="center" wrapText="1"/>
      <protection locked="0"/>
    </xf>
    <xf numFmtId="0" fontId="6" fillId="0" borderId="2" xfId="3" applyFont="1" applyBorder="1" applyAlignment="1" applyProtection="1">
      <alignment horizontal="center" vertical="center" wrapText="1"/>
      <protection locked="0"/>
    </xf>
    <xf numFmtId="6" fontId="2" fillId="5" borderId="52" xfId="2" applyFont="1" applyFill="1" applyBorder="1" applyAlignment="1" applyProtection="1">
      <alignment horizontal="left" vertical="center"/>
      <protection locked="0"/>
    </xf>
    <xf numFmtId="0" fontId="2" fillId="0" borderId="12" xfId="3" applyBorder="1" applyAlignment="1" applyProtection="1">
      <alignment horizontal="center" vertical="center"/>
      <protection locked="0"/>
    </xf>
    <xf numFmtId="0" fontId="2" fillId="0" borderId="16" xfId="3" applyBorder="1" applyAlignment="1" applyProtection="1">
      <alignment horizontal="center" vertical="center"/>
      <protection locked="0"/>
    </xf>
    <xf numFmtId="0" fontId="2" fillId="0" borderId="18" xfId="3" applyBorder="1" applyAlignment="1" applyProtection="1">
      <alignment horizontal="center" vertical="center"/>
      <protection locked="0"/>
    </xf>
    <xf numFmtId="0" fontId="2" fillId="0" borderId="11" xfId="3" applyBorder="1" applyAlignment="1" applyProtection="1">
      <alignment horizontal="center" vertical="center"/>
      <protection locked="0"/>
    </xf>
    <xf numFmtId="0" fontId="2" fillId="0" borderId="20" xfId="3" applyBorder="1" applyAlignment="1" applyProtection="1">
      <alignment horizontal="center" vertical="center"/>
      <protection locked="0"/>
    </xf>
    <xf numFmtId="0" fontId="6" fillId="0" borderId="15" xfId="3" applyFont="1" applyBorder="1" applyAlignment="1" applyProtection="1">
      <alignment horizontal="center" vertical="center" wrapText="1"/>
      <protection locked="0"/>
    </xf>
    <xf numFmtId="0" fontId="6" fillId="0" borderId="12" xfId="3" applyFont="1" applyBorder="1" applyAlignment="1" applyProtection="1">
      <alignment horizontal="center" vertical="center"/>
      <protection locked="0"/>
    </xf>
    <xf numFmtId="0" fontId="6" fillId="0" borderId="16" xfId="3" applyFont="1" applyBorder="1" applyAlignment="1" applyProtection="1">
      <alignment horizontal="center" vertical="center"/>
      <protection locked="0"/>
    </xf>
    <xf numFmtId="0" fontId="6" fillId="0" borderId="17" xfId="3" applyFont="1" applyBorder="1" applyAlignment="1" applyProtection="1">
      <alignment horizontal="center" vertical="center"/>
      <protection locked="0"/>
    </xf>
    <xf numFmtId="0" fontId="6" fillId="0" borderId="0" xfId="3" applyFont="1" applyAlignment="1" applyProtection="1">
      <alignment horizontal="center" vertical="center"/>
      <protection locked="0"/>
    </xf>
    <xf numFmtId="0" fontId="6" fillId="0" borderId="18" xfId="3" applyFont="1" applyBorder="1" applyAlignment="1" applyProtection="1">
      <alignment horizontal="center" vertical="center"/>
      <protection locked="0"/>
    </xf>
    <xf numFmtId="0" fontId="6" fillId="0" borderId="19" xfId="3" applyFont="1" applyBorder="1" applyAlignment="1" applyProtection="1">
      <alignment horizontal="center" vertical="center"/>
      <protection locked="0"/>
    </xf>
    <xf numFmtId="0" fontId="6" fillId="0" borderId="11" xfId="3" applyFont="1" applyBorder="1" applyAlignment="1" applyProtection="1">
      <alignment horizontal="center" vertical="center"/>
      <protection locked="0"/>
    </xf>
    <xf numFmtId="0" fontId="6" fillId="0" borderId="20" xfId="3" applyFont="1" applyBorder="1" applyAlignment="1" applyProtection="1">
      <alignment horizontal="center" vertical="center"/>
      <protection locked="0"/>
    </xf>
    <xf numFmtId="0" fontId="2" fillId="0" borderId="54" xfId="3" applyBorder="1" applyAlignment="1" applyProtection="1">
      <alignment horizontal="center" vertical="center"/>
      <protection locked="0"/>
    </xf>
    <xf numFmtId="0" fontId="2" fillId="0" borderId="52" xfId="3" applyBorder="1" applyAlignment="1" applyProtection="1">
      <alignment horizontal="center" vertical="center"/>
      <protection locked="0"/>
    </xf>
    <xf numFmtId="0" fontId="2" fillId="5" borderId="21" xfId="3" applyFill="1" applyBorder="1" applyAlignment="1" applyProtection="1">
      <alignment horizontal="center" vertical="center" wrapText="1"/>
      <protection locked="0"/>
    </xf>
    <xf numFmtId="0" fontId="2" fillId="5" borderId="52" xfId="3" applyFill="1" applyBorder="1" applyAlignment="1" applyProtection="1">
      <alignment horizontal="center" vertical="center" wrapText="1"/>
      <protection locked="0"/>
    </xf>
    <xf numFmtId="0" fontId="2" fillId="5" borderId="53" xfId="3" applyFill="1" applyBorder="1" applyAlignment="1" applyProtection="1">
      <alignment horizontal="center" vertical="center" wrapText="1"/>
      <protection locked="0"/>
    </xf>
    <xf numFmtId="0" fontId="2" fillId="2" borderId="21" xfId="3" applyFill="1" applyBorder="1" applyAlignment="1" applyProtection="1">
      <alignment horizontal="center" vertical="center"/>
      <protection locked="0"/>
    </xf>
    <xf numFmtId="0" fontId="2" fillId="2" borderId="52" xfId="3" applyFill="1" applyBorder="1" applyAlignment="1" applyProtection="1">
      <alignment horizontal="center" vertical="center"/>
      <protection locked="0"/>
    </xf>
    <xf numFmtId="0" fontId="2" fillId="2" borderId="53" xfId="3" applyFill="1" applyBorder="1" applyAlignment="1" applyProtection="1">
      <alignment horizontal="center" vertical="center"/>
      <protection locked="0"/>
    </xf>
    <xf numFmtId="0" fontId="2" fillId="2" borderId="54" xfId="3" applyFill="1" applyBorder="1" applyAlignment="1" applyProtection="1">
      <alignment horizontal="center" vertical="center"/>
      <protection locked="0"/>
    </xf>
    <xf numFmtId="6" fontId="2" fillId="5" borderId="52" xfId="2" applyFont="1" applyFill="1" applyBorder="1" applyAlignment="1" applyProtection="1">
      <alignment vertical="center"/>
      <protection locked="0"/>
    </xf>
    <xf numFmtId="6" fontId="2" fillId="5" borderId="52" xfId="2" applyFont="1" applyFill="1" applyBorder="1" applyAlignment="1" applyProtection="1">
      <alignment vertical="center" wrapText="1"/>
      <protection locked="0"/>
    </xf>
    <xf numFmtId="0" fontId="33" fillId="0" borderId="0" xfId="3" applyFont="1" applyAlignment="1">
      <alignment horizontal="left" wrapText="1"/>
    </xf>
    <xf numFmtId="0" fontId="33" fillId="0" borderId="0" xfId="3" applyFont="1" applyAlignment="1">
      <alignment horizontal="left"/>
    </xf>
    <xf numFmtId="0" fontId="35" fillId="0" borderId="38" xfId="3" applyFont="1" applyBorder="1" applyAlignment="1">
      <alignment horizontal="center"/>
    </xf>
    <xf numFmtId="0" fontId="35" fillId="0" borderId="10" xfId="3" applyFont="1" applyBorder="1" applyAlignment="1">
      <alignment horizontal="center"/>
    </xf>
    <xf numFmtId="0" fontId="35" fillId="0" borderId="6" xfId="3" applyFont="1" applyBorder="1" applyAlignment="1">
      <alignment horizontal="left"/>
    </xf>
    <xf numFmtId="0" fontId="35" fillId="0" borderId="0" xfId="3" applyFont="1" applyAlignment="1">
      <alignment horizontal="left"/>
    </xf>
    <xf numFmtId="0" fontId="35" fillId="0" borderId="4" xfId="3" applyFont="1" applyBorder="1" applyAlignment="1">
      <alignment horizontal="left"/>
    </xf>
    <xf numFmtId="0" fontId="35" fillId="0" borderId="59" xfId="3" applyFont="1" applyBorder="1" applyAlignment="1">
      <alignment horizontal="left" vertical="top" wrapText="1"/>
    </xf>
    <xf numFmtId="0" fontId="35" fillId="0" borderId="58" xfId="3" applyFont="1" applyBorder="1" applyAlignment="1">
      <alignment horizontal="left" vertical="top" wrapText="1"/>
    </xf>
    <xf numFmtId="0" fontId="35" fillId="0" borderId="56" xfId="3" applyFont="1" applyBorder="1" applyAlignment="1">
      <alignment horizontal="left" vertical="top" wrapText="1"/>
    </xf>
    <xf numFmtId="0" fontId="34" fillId="0" borderId="12" xfId="3" applyFont="1" applyBorder="1" applyAlignment="1">
      <alignment horizontal="left"/>
    </xf>
    <xf numFmtId="0" fontId="34" fillId="0" borderId="0" xfId="3" applyFont="1" applyAlignment="1">
      <alignment horizontal="left" wrapText="1"/>
    </xf>
    <xf numFmtId="0" fontId="35" fillId="0" borderId="58" xfId="3" applyFont="1" applyBorder="1" applyAlignment="1">
      <alignment horizontal="center" vertical="center"/>
    </xf>
    <xf numFmtId="0" fontId="35" fillId="0" borderId="56" xfId="3" applyFont="1" applyBorder="1" applyAlignment="1">
      <alignment horizontal="center" vertical="center"/>
    </xf>
    <xf numFmtId="0" fontId="35" fillId="0" borderId="17" xfId="3" applyFont="1" applyBorder="1" applyAlignment="1">
      <alignment horizontal="left"/>
    </xf>
    <xf numFmtId="0" fontId="35" fillId="0" borderId="43" xfId="3" applyFont="1" applyBorder="1" applyAlignment="1">
      <alignment vertical="top" wrapText="1"/>
    </xf>
    <xf numFmtId="0" fontId="35" fillId="0" borderId="57" xfId="3" applyFont="1" applyBorder="1" applyAlignment="1">
      <alignment vertical="top" wrapText="1"/>
    </xf>
    <xf numFmtId="0" fontId="2" fillId="0" borderId="14" xfId="3" applyBorder="1" applyAlignment="1">
      <alignment vertical="top" wrapText="1"/>
    </xf>
    <xf numFmtId="0" fontId="2" fillId="0" borderId="43" xfId="3" applyBorder="1" applyAlignment="1">
      <alignment vertical="top"/>
    </xf>
    <xf numFmtId="0" fontId="2" fillId="0" borderId="57" xfId="3" applyBorder="1" applyAlignment="1">
      <alignment vertical="top"/>
    </xf>
    <xf numFmtId="0" fontId="35" fillId="0" borderId="59" xfId="3" applyFont="1" applyBorder="1" applyAlignment="1">
      <alignment vertical="top" wrapText="1"/>
    </xf>
    <xf numFmtId="0" fontId="2" fillId="0" borderId="58" xfId="3" applyBorder="1" applyAlignment="1">
      <alignment vertical="top" wrapText="1"/>
    </xf>
    <xf numFmtId="0" fontId="2" fillId="0" borderId="60" xfId="3" applyBorder="1" applyAlignment="1">
      <alignment vertical="top" wrapText="1"/>
    </xf>
    <xf numFmtId="0" fontId="35" fillId="0" borderId="58" xfId="3" applyFont="1" applyBorder="1" applyAlignment="1">
      <alignment vertical="top" wrapText="1"/>
    </xf>
    <xf numFmtId="0" fontId="35" fillId="0" borderId="56" xfId="3" applyFont="1" applyBorder="1" applyAlignment="1">
      <alignment vertical="top" wrapText="1"/>
    </xf>
    <xf numFmtId="0" fontId="37" fillId="0" borderId="11" xfId="8" applyFont="1" applyBorder="1" applyAlignment="1">
      <alignment horizontal="center" vertical="center" wrapText="1"/>
    </xf>
    <xf numFmtId="0" fontId="35" fillId="0" borderId="60" xfId="3" applyFont="1" applyBorder="1" applyAlignment="1">
      <alignment vertical="top" wrapText="1"/>
    </xf>
    <xf numFmtId="0" fontId="35" fillId="0" borderId="14" xfId="3" applyFont="1" applyBorder="1" applyAlignment="1">
      <alignment horizontal="left" vertical="top" wrapText="1"/>
    </xf>
    <xf numFmtId="0" fontId="35" fillId="0" borderId="43" xfId="3" applyFont="1" applyBorder="1" applyAlignment="1">
      <alignment horizontal="left" vertical="top" wrapText="1"/>
    </xf>
    <xf numFmtId="0" fontId="2" fillId="0" borderId="43" xfId="3" applyBorder="1">
      <alignment vertical="center"/>
    </xf>
    <xf numFmtId="0" fontId="2" fillId="0" borderId="57" xfId="3" applyBorder="1">
      <alignment vertical="center"/>
    </xf>
    <xf numFmtId="0" fontId="8" fillId="0" borderId="0" xfId="8" applyFont="1" applyAlignment="1">
      <alignment horizontal="center" vertical="center" wrapText="1"/>
    </xf>
    <xf numFmtId="0" fontId="2" fillId="0" borderId="17" xfId="8" applyBorder="1" applyAlignment="1">
      <alignment horizontal="center" vertical="top"/>
    </xf>
    <xf numFmtId="0" fontId="2" fillId="0" borderId="4" xfId="8" applyBorder="1" applyAlignment="1">
      <alignment horizontal="center" vertical="top"/>
    </xf>
  </cellXfs>
  <cellStyles count="10">
    <cellStyle name="パーセント" xfId="4" builtinId="5"/>
    <cellStyle name="桁区切り" xfId="1" builtinId="6"/>
    <cellStyle name="桁区切り 2" xfId="7" xr:uid="{83E90EC4-ABFA-4C35-A2F3-9E32DB2B884C}"/>
    <cellStyle name="桁区切り 3" xfId="9" xr:uid="{8E47214C-C035-434D-A523-56A57C520389}"/>
    <cellStyle name="通貨" xfId="2" builtinId="7"/>
    <cellStyle name="標準" xfId="0" builtinId="0"/>
    <cellStyle name="標準 2" xfId="3" xr:uid="{00000000-0005-0000-0000-000003000000}"/>
    <cellStyle name="標準 2 2" xfId="6" xr:uid="{E3004AFA-847D-4EAF-A8CA-C33B1A7C5024}"/>
    <cellStyle name="標準 3" xfId="5" xr:uid="{23045FF5-F907-4BCE-8E5C-AB286FF974B1}"/>
    <cellStyle name="標準_01_21" xfId="8" xr:uid="{EE1A402B-D275-4DF9-A3F1-CCDF225C7F3B}"/>
  </cellStyles>
  <dxfs count="0"/>
  <tableStyles count="0" defaultTableStyle="TableStyleMedium9" defaultPivotStyle="PivotStyleLight16"/>
  <colors>
    <mruColors>
      <color rgb="FFFEF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16</xdr:col>
      <xdr:colOff>514350</xdr:colOff>
      <xdr:row>33</xdr:row>
      <xdr:rowOff>133350</xdr:rowOff>
    </xdr:from>
    <xdr:to>
      <xdr:col>24</xdr:col>
      <xdr:colOff>570997</xdr:colOff>
      <xdr:row>58</xdr:row>
      <xdr:rowOff>146182</xdr:rowOff>
    </xdr:to>
    <xdr:pic>
      <xdr:nvPicPr>
        <xdr:cNvPr id="4" name="図 3">
          <a:extLst>
            <a:ext uri="{FF2B5EF4-FFF2-40B4-BE49-F238E27FC236}">
              <a16:creationId xmlns:a16="http://schemas.microsoft.com/office/drawing/2014/main" id="{544DF664-255B-4712-99DB-43BBFC6A51D1}"/>
            </a:ext>
          </a:extLst>
        </xdr:cNvPr>
        <xdr:cNvPicPr>
          <a:picLocks noChangeAspect="1"/>
        </xdr:cNvPicPr>
      </xdr:nvPicPr>
      <xdr:blipFill>
        <a:blip xmlns:r="http://schemas.openxmlformats.org/officeDocument/2006/relationships" r:embed="rId1"/>
        <a:stretch>
          <a:fillRect/>
        </a:stretch>
      </xdr:blipFill>
      <xdr:spPr>
        <a:xfrm>
          <a:off x="15201900" y="6734175"/>
          <a:ext cx="6057397" cy="47753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104775</xdr:colOff>
      <xdr:row>0</xdr:row>
      <xdr:rowOff>76200</xdr:rowOff>
    </xdr:from>
    <xdr:to>
      <xdr:col>11</xdr:col>
      <xdr:colOff>2028825</xdr:colOff>
      <xdr:row>13</xdr:row>
      <xdr:rowOff>106576</xdr:rowOff>
    </xdr:to>
    <xdr:pic>
      <xdr:nvPicPr>
        <xdr:cNvPr id="4" name="図 3">
          <a:extLst>
            <a:ext uri="{FF2B5EF4-FFF2-40B4-BE49-F238E27FC236}">
              <a16:creationId xmlns:a16="http://schemas.microsoft.com/office/drawing/2014/main" id="{24ED3512-4144-C9F9-5F10-ACAA5643EEBC}"/>
            </a:ext>
          </a:extLst>
        </xdr:cNvPr>
        <xdr:cNvPicPr>
          <a:picLocks noChangeAspect="1"/>
        </xdr:cNvPicPr>
      </xdr:nvPicPr>
      <xdr:blipFill>
        <a:blip xmlns:r="http://schemas.openxmlformats.org/officeDocument/2006/relationships" r:embed="rId1"/>
        <a:stretch>
          <a:fillRect/>
        </a:stretch>
      </xdr:blipFill>
      <xdr:spPr>
        <a:xfrm>
          <a:off x="7515225" y="76200"/>
          <a:ext cx="4448175" cy="25926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307975</xdr:colOff>
      <xdr:row>7</xdr:row>
      <xdr:rowOff>314325</xdr:rowOff>
    </xdr:from>
    <xdr:to>
      <xdr:col>8</xdr:col>
      <xdr:colOff>539727</xdr:colOff>
      <xdr:row>7</xdr:row>
      <xdr:rowOff>857250</xdr:rowOff>
    </xdr:to>
    <xdr:sp macro="" textlink="">
      <xdr:nvSpPr>
        <xdr:cNvPr id="2" name="テキスト ボックス 1">
          <a:extLst>
            <a:ext uri="{FF2B5EF4-FFF2-40B4-BE49-F238E27FC236}">
              <a16:creationId xmlns:a16="http://schemas.microsoft.com/office/drawing/2014/main" id="{BD59FEF8-EC31-469E-99AD-91762D5DDAF6}"/>
            </a:ext>
          </a:extLst>
        </xdr:cNvPr>
        <xdr:cNvSpPr txBox="1"/>
      </xdr:nvSpPr>
      <xdr:spPr>
        <a:xfrm>
          <a:off x="3736975" y="1371600"/>
          <a:ext cx="2289152" cy="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rgbClr val="FF0000"/>
              </a:solidFill>
              <a:latin typeface="+mn-ea"/>
              <a:ea typeface="+mn-ea"/>
            </a:rPr>
            <a:t>令和６年分の税額表と同じです。</a:t>
          </a:r>
        </a:p>
      </xdr:txBody>
    </xdr:sp>
    <xdr:clientData/>
  </xdr:twoCellAnchor>
  <xdr:twoCellAnchor editAs="oneCell">
    <xdr:from>
      <xdr:col>13</xdr:col>
      <xdr:colOff>304800</xdr:colOff>
      <xdr:row>1</xdr:row>
      <xdr:rowOff>257175</xdr:rowOff>
    </xdr:from>
    <xdr:to>
      <xdr:col>21</xdr:col>
      <xdr:colOff>506694</xdr:colOff>
      <xdr:row>9</xdr:row>
      <xdr:rowOff>180975</xdr:rowOff>
    </xdr:to>
    <xdr:pic>
      <xdr:nvPicPr>
        <xdr:cNvPr id="3" name="図 2">
          <a:extLst>
            <a:ext uri="{FF2B5EF4-FFF2-40B4-BE49-F238E27FC236}">
              <a16:creationId xmlns:a16="http://schemas.microsoft.com/office/drawing/2014/main" id="{7163E87E-4A8A-73FD-F7F4-1BF248A5B22C}"/>
            </a:ext>
          </a:extLst>
        </xdr:cNvPr>
        <xdr:cNvPicPr>
          <a:picLocks noChangeAspect="1"/>
        </xdr:cNvPicPr>
      </xdr:nvPicPr>
      <xdr:blipFill>
        <a:blip xmlns:r="http://schemas.openxmlformats.org/officeDocument/2006/relationships" r:embed="rId1"/>
        <a:stretch>
          <a:fillRect/>
        </a:stretch>
      </xdr:blipFill>
      <xdr:spPr>
        <a:xfrm>
          <a:off x="10096500" y="552450"/>
          <a:ext cx="5688294" cy="2571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omp.tmu.ac.jp/~densan/limit/tutorwww/download/H23/tutor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氏名"/>
      <sheetName val="ﾏｽﾀｰ"/>
      <sheetName val="ﾏｽﾀｰ2"/>
      <sheetName val="320"/>
      <sheetName val="330"/>
      <sheetName val="340"/>
      <sheetName val="350"/>
      <sheetName val="115"/>
      <sheetName val="6号館"/>
      <sheetName val="請求書"/>
      <sheetName val="kei"/>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87328-09C1-4DEF-8E93-6DCCB71CEF2C}">
  <dimension ref="A1"/>
  <sheetViews>
    <sheetView workbookViewId="0">
      <selection activeCell="A2" sqref="A2"/>
    </sheetView>
  </sheetViews>
  <sheetFormatPr defaultRowHeight="13.5"/>
  <sheetData/>
  <phoneticPr fontId="1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election sqref="A1:A32"/>
    </sheetView>
  </sheetViews>
  <sheetFormatPr defaultRowHeight="13.5"/>
  <sheetData>
    <row r="1" spans="1:1">
      <c r="A1" t="s">
        <v>57</v>
      </c>
    </row>
    <row r="2" spans="1:1">
      <c r="A2" t="s">
        <v>0</v>
      </c>
    </row>
    <row r="3" spans="1:1">
      <c r="A3" t="s">
        <v>1</v>
      </c>
    </row>
    <row r="4" spans="1:1">
      <c r="A4" t="s">
        <v>2</v>
      </c>
    </row>
    <row r="5" spans="1:1">
      <c r="A5" t="s">
        <v>3</v>
      </c>
    </row>
    <row r="6" spans="1:1">
      <c r="A6" t="s">
        <v>5</v>
      </c>
    </row>
    <row r="7" spans="1:1">
      <c r="A7" t="s">
        <v>6</v>
      </c>
    </row>
    <row r="8" spans="1:1">
      <c r="A8" t="s">
        <v>7</v>
      </c>
    </row>
    <row r="9" spans="1:1">
      <c r="A9" t="s">
        <v>4</v>
      </c>
    </row>
    <row r="10" spans="1:1">
      <c r="A10" t="s">
        <v>8</v>
      </c>
    </row>
    <row r="11" spans="1:1">
      <c r="A11" t="s">
        <v>10</v>
      </c>
    </row>
    <row r="12" spans="1:1">
      <c r="A12" t="s">
        <v>11</v>
      </c>
    </row>
    <row r="13" spans="1:1">
      <c r="A13" t="s">
        <v>12</v>
      </c>
    </row>
    <row r="14" spans="1:1">
      <c r="A14" t="s">
        <v>13</v>
      </c>
    </row>
    <row r="15" spans="1:1">
      <c r="A15" t="s">
        <v>9</v>
      </c>
    </row>
    <row r="16" spans="1:1">
      <c r="A16" t="s">
        <v>14</v>
      </c>
    </row>
    <row r="17" spans="1:1">
      <c r="A17" t="s">
        <v>16</v>
      </c>
    </row>
    <row r="18" spans="1:1">
      <c r="A18" t="s">
        <v>17</v>
      </c>
    </row>
    <row r="19" spans="1:1">
      <c r="A19" t="s">
        <v>15</v>
      </c>
    </row>
    <row r="20" spans="1:1">
      <c r="A20" t="s">
        <v>18</v>
      </c>
    </row>
    <row r="21" spans="1:1">
      <c r="A21" t="s">
        <v>20</v>
      </c>
    </row>
    <row r="22" spans="1:1">
      <c r="A22" t="s">
        <v>21</v>
      </c>
    </row>
    <row r="23" spans="1:1">
      <c r="A23" t="s">
        <v>22</v>
      </c>
    </row>
    <row r="24" spans="1:1">
      <c r="A24" t="s">
        <v>23</v>
      </c>
    </row>
    <row r="25" spans="1:1">
      <c r="A25" t="s">
        <v>19</v>
      </c>
    </row>
    <row r="26" spans="1:1">
      <c r="A26" t="s">
        <v>58</v>
      </c>
    </row>
    <row r="27" spans="1:1">
      <c r="A27" t="s">
        <v>59</v>
      </c>
    </row>
    <row r="28" spans="1:1">
      <c r="A28" t="s">
        <v>60</v>
      </c>
    </row>
    <row r="29" spans="1:1">
      <c r="A29" t="s">
        <v>61</v>
      </c>
    </row>
    <row r="30" spans="1:1">
      <c r="A30" t="s">
        <v>62</v>
      </c>
    </row>
    <row r="31" spans="1:1">
      <c r="A31" t="s">
        <v>63</v>
      </c>
    </row>
    <row r="32" spans="1:1">
      <c r="A32" t="s">
        <v>64</v>
      </c>
    </row>
  </sheetData>
  <phoneticPr fontId="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4CB62-8E89-473A-9C32-66E679602F18}">
  <dimension ref="A1:AA66"/>
  <sheetViews>
    <sheetView workbookViewId="0">
      <selection activeCell="C5" sqref="C5:D6"/>
    </sheetView>
  </sheetViews>
  <sheetFormatPr defaultRowHeight="15" customHeight="1"/>
  <cols>
    <col min="1" max="1" width="3.125" customWidth="1"/>
    <col min="2" max="2" width="13" style="36" customWidth="1"/>
    <col min="3" max="8" width="13" customWidth="1"/>
    <col min="9" max="9" width="3.125" customWidth="1"/>
    <col min="10" max="10" width="5.625" customWidth="1"/>
    <col min="11" max="11" width="27.5" customWidth="1"/>
    <col min="12" max="12" width="32.25" customWidth="1"/>
    <col min="13" max="13" width="8.75" customWidth="1"/>
    <col min="14" max="14" width="6.875" customWidth="1"/>
    <col min="15" max="15" width="8.375" customWidth="1"/>
    <col min="16" max="16" width="6.125" customWidth="1"/>
    <col min="17" max="17" width="7.125" customWidth="1"/>
    <col min="18" max="18" width="13.375" customWidth="1"/>
    <col min="19" max="19" width="13.25" customWidth="1"/>
  </cols>
  <sheetData>
    <row r="1" spans="2:27" ht="25.5" customHeight="1" thickTop="1" thickBot="1">
      <c r="B1" s="275" t="s">
        <v>198</v>
      </c>
      <c r="C1" s="275"/>
      <c r="D1" s="276" t="s">
        <v>199</v>
      </c>
      <c r="E1" s="276"/>
      <c r="F1" s="277" t="s">
        <v>392</v>
      </c>
      <c r="G1" s="277"/>
    </row>
    <row r="2" spans="2:27" ht="15" customHeight="1" thickTop="1">
      <c r="B2" s="278" t="s">
        <v>243</v>
      </c>
      <c r="C2" s="278"/>
      <c r="D2" s="278"/>
      <c r="E2" s="278"/>
      <c r="F2" s="278"/>
      <c r="G2" s="278"/>
      <c r="H2" s="278"/>
    </row>
    <row r="3" spans="2:27" ht="14.25" customHeight="1">
      <c r="B3" s="269"/>
      <c r="C3" s="270"/>
      <c r="D3" s="270"/>
      <c r="E3" s="270"/>
      <c r="F3" s="270"/>
      <c r="G3" s="270"/>
      <c r="H3" s="270"/>
      <c r="L3" s="248" t="s">
        <v>396</v>
      </c>
    </row>
    <row r="4" spans="2:27" ht="15" customHeight="1">
      <c r="B4" s="269" t="s">
        <v>434</v>
      </c>
      <c r="K4" t="s">
        <v>101</v>
      </c>
      <c r="L4" s="248" t="s">
        <v>397</v>
      </c>
    </row>
    <row r="5" spans="2:27" ht="15" customHeight="1">
      <c r="B5" s="279" t="s">
        <v>96</v>
      </c>
      <c r="C5" s="281" t="s">
        <v>100</v>
      </c>
      <c r="D5" s="282"/>
      <c r="E5" s="285" t="s">
        <v>433</v>
      </c>
      <c r="F5" s="287">
        <v>45772</v>
      </c>
      <c r="G5" s="288"/>
      <c r="H5" s="291" t="s">
        <v>271</v>
      </c>
      <c r="K5" s="34" t="s">
        <v>100</v>
      </c>
      <c r="L5" s="248" t="s">
        <v>398</v>
      </c>
    </row>
    <row r="6" spans="2:27" ht="15" customHeight="1">
      <c r="B6" s="280"/>
      <c r="C6" s="283"/>
      <c r="D6" s="284"/>
      <c r="E6" s="286"/>
      <c r="F6" s="289"/>
      <c r="G6" s="290"/>
      <c r="H6" s="292"/>
      <c r="K6" s="34" t="s">
        <v>102</v>
      </c>
      <c r="L6" s="248" t="s">
        <v>399</v>
      </c>
      <c r="X6" s="45" t="s">
        <v>147</v>
      </c>
      <c r="Y6" t="s">
        <v>151</v>
      </c>
      <c r="AA6" t="s">
        <v>131</v>
      </c>
    </row>
    <row r="7" spans="2:27" ht="15" customHeight="1">
      <c r="B7" s="279" t="s">
        <v>88</v>
      </c>
      <c r="C7" s="303" t="s">
        <v>109</v>
      </c>
      <c r="D7" s="304"/>
      <c r="E7" s="285" t="s">
        <v>114</v>
      </c>
      <c r="F7" s="308"/>
      <c r="G7" s="309"/>
      <c r="H7" s="310"/>
      <c r="K7" s="34" t="s">
        <v>438</v>
      </c>
      <c r="L7" s="248" t="s">
        <v>400</v>
      </c>
      <c r="X7" s="45" t="s">
        <v>148</v>
      </c>
      <c r="Y7" t="s">
        <v>152</v>
      </c>
      <c r="AA7" t="s">
        <v>132</v>
      </c>
    </row>
    <row r="8" spans="2:27" ht="15" customHeight="1">
      <c r="B8" s="280"/>
      <c r="C8" s="305"/>
      <c r="D8" s="306"/>
      <c r="E8" s="307"/>
      <c r="F8" s="311"/>
      <c r="G8" s="312"/>
      <c r="H8" s="313"/>
      <c r="L8" s="248" t="s">
        <v>401</v>
      </c>
      <c r="X8" t="s">
        <v>149</v>
      </c>
      <c r="Y8" t="s">
        <v>153</v>
      </c>
      <c r="AA8" t="s">
        <v>133</v>
      </c>
    </row>
    <row r="9" spans="2:27" ht="15" customHeight="1">
      <c r="L9" s="248" t="s">
        <v>439</v>
      </c>
      <c r="Y9" t="s">
        <v>154</v>
      </c>
      <c r="AA9" t="s">
        <v>134</v>
      </c>
    </row>
    <row r="10" spans="2:27" ht="15" customHeight="1" thickBot="1">
      <c r="B10" s="314" t="s">
        <v>89</v>
      </c>
      <c r="C10" s="315" t="s">
        <v>187</v>
      </c>
      <c r="D10" s="315"/>
      <c r="E10" s="315"/>
      <c r="F10" s="315"/>
      <c r="G10" s="315"/>
      <c r="H10" s="315"/>
      <c r="K10" t="s">
        <v>103</v>
      </c>
      <c r="Q10" t="s">
        <v>104</v>
      </c>
      <c r="X10" t="s">
        <v>160</v>
      </c>
      <c r="Y10" t="s">
        <v>155</v>
      </c>
      <c r="AA10" t="s">
        <v>135</v>
      </c>
    </row>
    <row r="11" spans="2:27" ht="15" customHeight="1">
      <c r="B11" s="314"/>
      <c r="C11" s="315"/>
      <c r="D11" s="315"/>
      <c r="E11" s="315"/>
      <c r="F11" s="315"/>
      <c r="G11" s="315"/>
      <c r="H11" s="315"/>
      <c r="I11" s="35"/>
      <c r="K11" s="11" t="s">
        <v>79</v>
      </c>
      <c r="L11" s="11" t="s">
        <v>80</v>
      </c>
      <c r="M11" s="11" t="s">
        <v>26</v>
      </c>
      <c r="N11" s="11" t="s">
        <v>56</v>
      </c>
      <c r="O11" s="11" t="s">
        <v>382</v>
      </c>
      <c r="Q11" s="30" t="s">
        <v>0</v>
      </c>
      <c r="R11" s="40" t="s">
        <v>129</v>
      </c>
      <c r="S11" s="26" t="s">
        <v>2</v>
      </c>
      <c r="T11" s="42"/>
      <c r="U11" s="42"/>
      <c r="V11" s="43"/>
      <c r="X11" t="s">
        <v>162</v>
      </c>
      <c r="Y11" t="s">
        <v>156</v>
      </c>
      <c r="AA11" t="s">
        <v>136</v>
      </c>
    </row>
    <row r="12" spans="2:27" ht="15" customHeight="1" thickBot="1">
      <c r="B12" s="92" t="s">
        <v>90</v>
      </c>
      <c r="C12" s="315" t="s">
        <v>193</v>
      </c>
      <c r="D12" s="315"/>
      <c r="E12" s="315"/>
      <c r="F12" s="315"/>
      <c r="G12" s="315"/>
      <c r="H12" s="315"/>
      <c r="K12" s="34" t="s">
        <v>65</v>
      </c>
      <c r="L12" s="11" t="s">
        <v>72</v>
      </c>
      <c r="M12" s="46">
        <v>13700</v>
      </c>
      <c r="N12" s="11" t="s">
        <v>81</v>
      </c>
      <c r="O12" s="11" t="s">
        <v>383</v>
      </c>
      <c r="Q12" s="44"/>
      <c r="R12" s="41" t="s">
        <v>130</v>
      </c>
      <c r="S12" s="17"/>
      <c r="T12" s="18"/>
      <c r="U12" s="18"/>
      <c r="V12" s="19"/>
      <c r="Y12" t="s">
        <v>157</v>
      </c>
      <c r="AA12" t="s">
        <v>137</v>
      </c>
    </row>
    <row r="13" spans="2:27" ht="15" customHeight="1">
      <c r="B13" s="93" t="s">
        <v>201</v>
      </c>
      <c r="C13" s="315"/>
      <c r="D13" s="315"/>
      <c r="E13" s="315"/>
      <c r="F13" s="315"/>
      <c r="G13" s="315"/>
      <c r="H13" s="315"/>
      <c r="K13" s="34" t="s">
        <v>66</v>
      </c>
      <c r="L13" s="11" t="s">
        <v>72</v>
      </c>
      <c r="M13" s="46">
        <v>12200</v>
      </c>
      <c r="N13" s="11" t="s">
        <v>81</v>
      </c>
      <c r="O13" s="11" t="s">
        <v>383</v>
      </c>
      <c r="Q13" s="293" t="s">
        <v>3</v>
      </c>
      <c r="R13" s="26" t="s">
        <v>4</v>
      </c>
      <c r="S13" s="12" t="s">
        <v>5</v>
      </c>
      <c r="T13" s="13"/>
      <c r="U13" s="13"/>
      <c r="V13" s="14"/>
      <c r="Y13" t="s">
        <v>158</v>
      </c>
      <c r="AA13" t="s">
        <v>138</v>
      </c>
    </row>
    <row r="14" spans="2:27" ht="15" customHeight="1">
      <c r="B14" s="279" t="s">
        <v>110</v>
      </c>
      <c r="C14" s="287">
        <v>45773</v>
      </c>
      <c r="D14" s="324"/>
      <c r="E14" s="326" t="s">
        <v>106</v>
      </c>
      <c r="F14" s="324">
        <v>45773</v>
      </c>
      <c r="G14" s="324"/>
      <c r="H14" s="33"/>
      <c r="K14" s="34" t="s">
        <v>67</v>
      </c>
      <c r="L14" s="11" t="s">
        <v>72</v>
      </c>
      <c r="M14" s="46">
        <v>10500</v>
      </c>
      <c r="N14" s="11" t="s">
        <v>81</v>
      </c>
      <c r="O14" s="11" t="s">
        <v>383</v>
      </c>
      <c r="Q14" s="316"/>
      <c r="R14" s="27"/>
      <c r="S14" s="15" t="s">
        <v>6</v>
      </c>
      <c r="V14" s="16"/>
      <c r="AA14" t="s">
        <v>139</v>
      </c>
    </row>
    <row r="15" spans="2:27" ht="16.5" customHeight="1" thickBot="1">
      <c r="B15" s="280"/>
      <c r="C15" s="289"/>
      <c r="D15" s="325"/>
      <c r="E15" s="327"/>
      <c r="F15" s="325"/>
      <c r="G15" s="325"/>
      <c r="H15" s="53"/>
      <c r="K15" s="34" t="s">
        <v>68</v>
      </c>
      <c r="L15" s="11" t="s">
        <v>72</v>
      </c>
      <c r="M15" s="46">
        <v>9500</v>
      </c>
      <c r="N15" s="11" t="s">
        <v>81</v>
      </c>
      <c r="O15" s="11" t="s">
        <v>383</v>
      </c>
      <c r="Q15" s="294"/>
      <c r="R15" s="28"/>
      <c r="S15" s="17" t="s">
        <v>7</v>
      </c>
      <c r="T15" s="18"/>
      <c r="U15" s="18"/>
      <c r="V15" s="19"/>
      <c r="AA15" t="s">
        <v>140</v>
      </c>
    </row>
    <row r="16" spans="2:27" ht="16.5" customHeight="1">
      <c r="B16" s="314" t="s">
        <v>175</v>
      </c>
      <c r="C16" s="297" t="s">
        <v>192</v>
      </c>
      <c r="D16" s="298"/>
      <c r="E16" s="298"/>
      <c r="F16" s="298"/>
      <c r="G16" s="298"/>
      <c r="H16" s="299"/>
      <c r="K16" s="34" t="s">
        <v>73</v>
      </c>
      <c r="L16" s="11" t="s">
        <v>76</v>
      </c>
      <c r="M16" s="46">
        <v>1900</v>
      </c>
      <c r="N16" s="11" t="s">
        <v>81</v>
      </c>
      <c r="O16" s="11" t="s">
        <v>383</v>
      </c>
      <c r="Q16" s="293" t="s">
        <v>8</v>
      </c>
      <c r="R16" s="26" t="s">
        <v>9</v>
      </c>
      <c r="S16" s="15" t="s">
        <v>10</v>
      </c>
      <c r="V16" s="16"/>
      <c r="AA16" t="s">
        <v>141</v>
      </c>
    </row>
    <row r="17" spans="2:27" ht="15" customHeight="1">
      <c r="B17" s="314"/>
      <c r="C17" s="300"/>
      <c r="D17" s="301"/>
      <c r="E17" s="301"/>
      <c r="F17" s="301"/>
      <c r="G17" s="301"/>
      <c r="H17" s="302"/>
      <c r="K17" s="34" t="s">
        <v>74</v>
      </c>
      <c r="L17" s="11" t="s">
        <v>76</v>
      </c>
      <c r="M17" s="46">
        <v>1600</v>
      </c>
      <c r="N17" s="11" t="s">
        <v>81</v>
      </c>
      <c r="O17" s="11" t="s">
        <v>383</v>
      </c>
      <c r="Q17" s="316"/>
      <c r="R17" s="27"/>
      <c r="S17" s="15" t="s">
        <v>11</v>
      </c>
      <c r="V17" s="16"/>
      <c r="AA17" t="s">
        <v>142</v>
      </c>
    </row>
    <row r="18" spans="2:27" ht="15" customHeight="1">
      <c r="B18" s="317" t="s">
        <v>125</v>
      </c>
      <c r="C18" s="297" t="s">
        <v>188</v>
      </c>
      <c r="D18" s="298"/>
      <c r="E18" s="298"/>
      <c r="F18" s="299"/>
      <c r="G18" s="295" t="s">
        <v>99</v>
      </c>
      <c r="H18" s="322" t="s">
        <v>112</v>
      </c>
      <c r="K18" s="34" t="s">
        <v>75</v>
      </c>
      <c r="L18" s="11" t="s">
        <v>76</v>
      </c>
      <c r="M18" s="46">
        <v>1450</v>
      </c>
      <c r="N18" s="11" t="s">
        <v>81</v>
      </c>
      <c r="O18" s="11" t="s">
        <v>383</v>
      </c>
      <c r="Q18" s="316"/>
      <c r="R18" s="27"/>
      <c r="S18" s="15" t="s">
        <v>12</v>
      </c>
      <c r="V18" s="16"/>
      <c r="AA18" t="s">
        <v>143</v>
      </c>
    </row>
    <row r="19" spans="2:27" ht="16.5" customHeight="1" thickBot="1">
      <c r="B19" s="318"/>
      <c r="C19" s="319"/>
      <c r="D19" s="320"/>
      <c r="E19" s="320"/>
      <c r="F19" s="321"/>
      <c r="G19" s="318"/>
      <c r="H19" s="323"/>
      <c r="K19" s="34" t="s">
        <v>69</v>
      </c>
      <c r="L19" s="11" t="s">
        <v>77</v>
      </c>
      <c r="M19" s="46">
        <v>5100</v>
      </c>
      <c r="N19" s="11" t="s">
        <v>82</v>
      </c>
      <c r="O19" s="11" t="s">
        <v>383</v>
      </c>
      <c r="Q19" s="294"/>
      <c r="R19" s="28"/>
      <c r="S19" s="15" t="s">
        <v>13</v>
      </c>
      <c r="V19" s="16"/>
      <c r="AA19" t="s">
        <v>144</v>
      </c>
    </row>
    <row r="20" spans="2:27" ht="16.5" customHeight="1">
      <c r="B20" s="295" t="s">
        <v>127</v>
      </c>
      <c r="C20" s="297" t="s">
        <v>189</v>
      </c>
      <c r="D20" s="298"/>
      <c r="E20" s="298"/>
      <c r="F20" s="299"/>
      <c r="G20" s="295" t="s">
        <v>126</v>
      </c>
      <c r="H20" s="328" t="s">
        <v>147</v>
      </c>
      <c r="K20" s="34" t="s">
        <v>70</v>
      </c>
      <c r="L20" s="11" t="s">
        <v>78</v>
      </c>
      <c r="M20" s="46">
        <v>2800</v>
      </c>
      <c r="N20" s="11" t="s">
        <v>82</v>
      </c>
      <c r="O20" s="11" t="s">
        <v>383</v>
      </c>
      <c r="Q20" s="293" t="s">
        <v>14</v>
      </c>
      <c r="R20" s="26" t="s">
        <v>15</v>
      </c>
      <c r="S20" s="12" t="s">
        <v>16</v>
      </c>
      <c r="T20" s="13"/>
      <c r="U20" s="13"/>
      <c r="V20" s="14"/>
      <c r="AA20" t="s">
        <v>145</v>
      </c>
    </row>
    <row r="21" spans="2:27" ht="15" customHeight="1" thickBot="1">
      <c r="B21" s="296"/>
      <c r="C21" s="300"/>
      <c r="D21" s="301"/>
      <c r="E21" s="301"/>
      <c r="F21" s="302"/>
      <c r="G21" s="296"/>
      <c r="H21" s="329"/>
      <c r="K21" s="34" t="s">
        <v>71</v>
      </c>
      <c r="L21" s="11" t="s">
        <v>83</v>
      </c>
      <c r="M21" s="46">
        <v>1500</v>
      </c>
      <c r="N21" s="11" t="s">
        <v>82</v>
      </c>
      <c r="O21" s="11" t="s">
        <v>162</v>
      </c>
      <c r="Q21" s="294"/>
      <c r="R21" s="28"/>
      <c r="S21" s="17" t="s">
        <v>17</v>
      </c>
      <c r="T21" s="18"/>
      <c r="U21" s="18"/>
      <c r="V21" s="19"/>
      <c r="AA21" t="s">
        <v>146</v>
      </c>
    </row>
    <row r="22" spans="2:27" ht="15" customHeight="1">
      <c r="B22" s="330" t="s">
        <v>95</v>
      </c>
      <c r="C22" s="319" t="s">
        <v>191</v>
      </c>
      <c r="D22" s="320"/>
      <c r="E22" s="320"/>
      <c r="F22" s="321"/>
      <c r="G22" s="318" t="s">
        <v>113</v>
      </c>
      <c r="H22" s="333" t="s">
        <v>190</v>
      </c>
      <c r="K22" s="34" t="s">
        <v>108</v>
      </c>
      <c r="L22" s="11"/>
      <c r="M22" s="46"/>
      <c r="N22" s="39"/>
      <c r="O22" s="11"/>
      <c r="Q22" s="293" t="s">
        <v>18</v>
      </c>
      <c r="R22" s="26" t="s">
        <v>19</v>
      </c>
      <c r="S22" s="12" t="s">
        <v>20</v>
      </c>
      <c r="T22" s="13"/>
      <c r="U22" s="13"/>
      <c r="V22" s="16"/>
    </row>
    <row r="23" spans="2:27" ht="22.5" customHeight="1">
      <c r="B23" s="296"/>
      <c r="C23" s="300"/>
      <c r="D23" s="301"/>
      <c r="E23" s="301"/>
      <c r="F23" s="302"/>
      <c r="G23" s="296"/>
      <c r="H23" s="329"/>
      <c r="K23" s="248" t="s">
        <v>402</v>
      </c>
      <c r="Q23" s="316"/>
      <c r="R23" s="27"/>
      <c r="S23" s="15" t="s">
        <v>21</v>
      </c>
      <c r="V23" s="16"/>
    </row>
    <row r="24" spans="2:27" ht="15" customHeight="1">
      <c r="B24" s="91" t="s">
        <v>221</v>
      </c>
      <c r="D24" s="51"/>
      <c r="E24" s="52"/>
      <c r="F24" s="51"/>
      <c r="G24" s="51"/>
      <c r="H24" s="230"/>
      <c r="K24" s="248" t="s">
        <v>403</v>
      </c>
      <c r="Q24" s="316"/>
      <c r="R24" s="27"/>
      <c r="S24" s="15" t="s">
        <v>22</v>
      </c>
      <c r="V24" s="16"/>
    </row>
    <row r="25" spans="2:27" ht="15.75" customHeight="1" thickBot="1">
      <c r="B25" s="279" t="s">
        <v>176</v>
      </c>
      <c r="C25" s="334">
        <v>0.41666666666666669</v>
      </c>
      <c r="D25" s="336" t="s">
        <v>107</v>
      </c>
      <c r="E25" s="338">
        <v>0.5</v>
      </c>
      <c r="F25" s="340" t="s">
        <v>177</v>
      </c>
      <c r="G25" s="342" t="str">
        <f>TEXT(E25-C25,"h:mm")</f>
        <v>2:00</v>
      </c>
      <c r="H25" s="50"/>
      <c r="K25" s="248" t="s">
        <v>406</v>
      </c>
      <c r="Q25" s="294"/>
      <c r="R25" s="28"/>
      <c r="S25" s="17" t="s">
        <v>23</v>
      </c>
      <c r="T25" s="18"/>
      <c r="U25" s="18"/>
      <c r="V25" s="19"/>
    </row>
    <row r="26" spans="2:27" ht="15" customHeight="1">
      <c r="B26" s="280"/>
      <c r="C26" s="335"/>
      <c r="D26" s="337"/>
      <c r="E26" s="339"/>
      <c r="F26" s="341"/>
      <c r="G26" s="343"/>
      <c r="H26" s="1"/>
      <c r="K26" s="248" t="s">
        <v>407</v>
      </c>
      <c r="Q26" t="s">
        <v>24</v>
      </c>
    </row>
    <row r="27" spans="2:27" ht="15" customHeight="1">
      <c r="B27" s="344" t="s">
        <v>386</v>
      </c>
      <c r="C27" s="345" t="s">
        <v>393</v>
      </c>
      <c r="D27" s="346"/>
      <c r="E27" s="349" t="s">
        <v>387</v>
      </c>
      <c r="F27" s="345">
        <v>10</v>
      </c>
      <c r="G27" s="350" t="s">
        <v>388</v>
      </c>
      <c r="H27" s="331" t="s">
        <v>391</v>
      </c>
      <c r="Q27" t="s">
        <v>25</v>
      </c>
    </row>
    <row r="28" spans="2:27" ht="15" customHeight="1">
      <c r="B28" s="344"/>
      <c r="C28" s="347"/>
      <c r="D28" s="348"/>
      <c r="E28" s="286"/>
      <c r="F28" s="347"/>
      <c r="G28" s="351"/>
      <c r="H28" s="332"/>
      <c r="K28" t="s">
        <v>111</v>
      </c>
      <c r="Q28" t="s">
        <v>105</v>
      </c>
    </row>
    <row r="29" spans="2:27" ht="15" customHeight="1">
      <c r="B29"/>
      <c r="K29" s="34" t="s">
        <v>112</v>
      </c>
      <c r="L29" s="31">
        <v>0.1021</v>
      </c>
    </row>
    <row r="30" spans="2:27" ht="15" customHeight="1">
      <c r="B30" s="314" t="s">
        <v>128</v>
      </c>
      <c r="C30" s="352" t="s">
        <v>242</v>
      </c>
      <c r="D30" s="353"/>
      <c r="E30" s="353"/>
      <c r="F30" s="356" t="s">
        <v>131</v>
      </c>
      <c r="G30" s="356"/>
      <c r="H30" s="357"/>
      <c r="K30" s="34" t="s">
        <v>254</v>
      </c>
      <c r="L30" s="31">
        <v>0.20419999999999999</v>
      </c>
    </row>
    <row r="31" spans="2:27" ht="15" customHeight="1">
      <c r="B31" s="314"/>
      <c r="C31" s="354"/>
      <c r="D31" s="355"/>
      <c r="E31" s="355"/>
      <c r="F31" s="358"/>
      <c r="G31" s="358"/>
      <c r="H31" s="359"/>
      <c r="K31" s="34" t="s">
        <v>253</v>
      </c>
      <c r="L31" s="31">
        <v>0</v>
      </c>
    </row>
    <row r="32" spans="2:27" ht="15" customHeight="1">
      <c r="B32" s="279" t="s">
        <v>150</v>
      </c>
      <c r="C32" s="360" t="s">
        <v>147</v>
      </c>
      <c r="D32" s="314" t="s">
        <v>92</v>
      </c>
      <c r="E32" s="297" t="s">
        <v>194</v>
      </c>
      <c r="F32" s="298"/>
      <c r="G32" s="298"/>
      <c r="H32" s="299"/>
      <c r="K32" s="34" t="s">
        <v>384</v>
      </c>
      <c r="L32" s="31">
        <v>0</v>
      </c>
    </row>
    <row r="33" spans="1:12" ht="15" customHeight="1">
      <c r="B33" s="280"/>
      <c r="C33" s="361"/>
      <c r="D33" s="314"/>
      <c r="E33" s="300"/>
      <c r="F33" s="301"/>
      <c r="G33" s="301"/>
      <c r="H33" s="302"/>
      <c r="K33" s="248" t="s">
        <v>404</v>
      </c>
    </row>
    <row r="34" spans="1:12" ht="15" customHeight="1">
      <c r="B34" s="314" t="s">
        <v>115</v>
      </c>
      <c r="C34" s="363" t="s">
        <v>118</v>
      </c>
      <c r="D34" s="314" t="s">
        <v>93</v>
      </c>
      <c r="E34" s="364" t="s">
        <v>195</v>
      </c>
      <c r="F34" s="364"/>
      <c r="G34" s="314" t="s">
        <v>94</v>
      </c>
      <c r="H34" s="362" t="s">
        <v>196</v>
      </c>
      <c r="K34" s="248" t="s">
        <v>405</v>
      </c>
    </row>
    <row r="35" spans="1:12" ht="15" customHeight="1">
      <c r="B35" s="314"/>
      <c r="C35" s="363"/>
      <c r="D35" s="314"/>
      <c r="E35" s="364"/>
      <c r="F35" s="364"/>
      <c r="G35" s="314"/>
      <c r="H35" s="362"/>
    </row>
    <row r="36" spans="1:12" ht="15" customHeight="1">
      <c r="B36" s="314" t="s">
        <v>124</v>
      </c>
      <c r="C36" s="364" t="s">
        <v>197</v>
      </c>
      <c r="D36" s="364"/>
      <c r="E36" s="314" t="s">
        <v>91</v>
      </c>
      <c r="F36" s="362">
        <v>11111111</v>
      </c>
      <c r="G36" s="365" t="s">
        <v>170</v>
      </c>
      <c r="H36" s="362"/>
      <c r="K36" t="s">
        <v>389</v>
      </c>
    </row>
    <row r="37" spans="1:12" ht="15" customHeight="1">
      <c r="B37" s="314"/>
      <c r="C37" s="364"/>
      <c r="D37" s="364"/>
      <c r="E37" s="314"/>
      <c r="F37" s="362"/>
      <c r="G37" s="366"/>
      <c r="H37" s="362"/>
      <c r="K37" s="231" t="s">
        <v>390</v>
      </c>
    </row>
    <row r="38" spans="1:12" ht="15" customHeight="1">
      <c r="B38" s="295" t="s">
        <v>97</v>
      </c>
      <c r="C38" s="382" t="s">
        <v>161</v>
      </c>
      <c r="D38" s="383" t="s">
        <v>98</v>
      </c>
      <c r="E38" s="382" t="s">
        <v>159</v>
      </c>
      <c r="F38" s="383" t="s">
        <v>169</v>
      </c>
      <c r="G38" s="281" t="s">
        <v>161</v>
      </c>
      <c r="H38" s="368" t="s">
        <v>171</v>
      </c>
      <c r="K38" s="231" t="s">
        <v>391</v>
      </c>
    </row>
    <row r="39" spans="1:12" ht="15" customHeight="1">
      <c r="B39" s="296"/>
      <c r="C39" s="382"/>
      <c r="D39" s="383"/>
      <c r="E39" s="382"/>
      <c r="F39" s="383"/>
      <c r="G39" s="283"/>
      <c r="H39" s="369"/>
      <c r="K39" s="248" t="s">
        <v>408</v>
      </c>
    </row>
    <row r="40" spans="1:12" ht="15" customHeight="1">
      <c r="C40" s="2"/>
      <c r="D40" s="2"/>
      <c r="E40" s="2"/>
      <c r="F40" s="2"/>
      <c r="G40" s="2"/>
      <c r="H40" s="56"/>
    </row>
    <row r="41" spans="1:12" ht="15" customHeight="1" thickBot="1">
      <c r="K41" t="s">
        <v>116</v>
      </c>
    </row>
    <row r="42" spans="1:12" ht="15" customHeight="1">
      <c r="A42" s="58"/>
      <c r="B42" s="57"/>
      <c r="C42" s="58"/>
      <c r="D42" s="58"/>
      <c r="E42" s="58"/>
      <c r="F42" s="58"/>
      <c r="G42" s="58"/>
      <c r="H42" s="58"/>
      <c r="I42" s="58"/>
      <c r="K42" s="38" t="s">
        <v>117</v>
      </c>
      <c r="L42" s="11" t="s">
        <v>121</v>
      </c>
    </row>
    <row r="43" spans="1:12" ht="15" customHeight="1">
      <c r="A43" s="59" t="s">
        <v>256</v>
      </c>
      <c r="B43"/>
      <c r="D43" t="s">
        <v>186</v>
      </c>
      <c r="K43" s="38" t="s">
        <v>118</v>
      </c>
      <c r="L43" s="11" t="s">
        <v>122</v>
      </c>
    </row>
    <row r="44" spans="1:12" ht="15" customHeight="1" thickBot="1">
      <c r="A44" s="59"/>
      <c r="B44"/>
      <c r="K44" s="38" t="s">
        <v>119</v>
      </c>
      <c r="L44" s="11" t="s">
        <v>123</v>
      </c>
    </row>
    <row r="45" spans="1:12" ht="15" customHeight="1" thickTop="1">
      <c r="B45" s="370" t="str">
        <f>IF(AND(H18="居住者",H27="該当"),"給与所得","報酬・料金")</f>
        <v>報酬・料金</v>
      </c>
      <c r="C45" s="373" t="s">
        <v>185</v>
      </c>
      <c r="D45" s="97" t="s">
        <v>181</v>
      </c>
      <c r="E45" s="349" t="s">
        <v>182</v>
      </c>
      <c r="K45" s="38" t="s">
        <v>120</v>
      </c>
      <c r="L45" s="11"/>
    </row>
    <row r="46" spans="1:12" ht="15" customHeight="1">
      <c r="B46" s="371"/>
      <c r="C46" s="374"/>
      <c r="D46" s="62">
        <f>IF(B45="報酬・料金",_xlfn.XLOOKUP(H18,K29:K32,L29:L32),"日額表　丙")</f>
        <v>0.1021</v>
      </c>
      <c r="E46" s="375"/>
    </row>
    <row r="47" spans="1:12" ht="15" customHeight="1">
      <c r="B47" s="371"/>
      <c r="C47" s="376">
        <f>ROUNDUP(B52*D52+F52,-2)+H52</f>
        <v>27400</v>
      </c>
      <c r="D47" s="378">
        <f>IF(B45="報酬・料金",ROUNDDOWN(C47*D46,0),VLOOKUP(C47,'日額表（給与所得の場合）'!B10:M281,12))</f>
        <v>2797</v>
      </c>
      <c r="E47" s="380">
        <f>C47-D47</f>
        <v>24603</v>
      </c>
    </row>
    <row r="48" spans="1:12" ht="15" customHeight="1" thickBot="1">
      <c r="B48" s="372"/>
      <c r="C48" s="377"/>
      <c r="D48" s="379"/>
      <c r="E48" s="381"/>
    </row>
    <row r="49" spans="2:12" ht="15" customHeight="1" thickTop="1">
      <c r="C49" s="232"/>
      <c r="D49" s="234"/>
      <c r="E49" s="233"/>
    </row>
    <row r="50" spans="2:12" ht="15" customHeight="1">
      <c r="B50"/>
      <c r="H50" s="100" t="s">
        <v>394</v>
      </c>
    </row>
    <row r="51" spans="2:12" ht="15" customHeight="1">
      <c r="B51" s="98" t="s">
        <v>172</v>
      </c>
      <c r="C51" s="107" t="s">
        <v>269</v>
      </c>
      <c r="D51" s="99" t="s">
        <v>178</v>
      </c>
      <c r="E51" s="101" t="s">
        <v>183</v>
      </c>
      <c r="F51" s="99" t="s">
        <v>98</v>
      </c>
      <c r="G51" s="106" t="s">
        <v>270</v>
      </c>
      <c r="H51" s="100" t="s">
        <v>184</v>
      </c>
      <c r="K51" t="s">
        <v>163</v>
      </c>
    </row>
    <row r="52" spans="2:12" ht="15" customHeight="1">
      <c r="B52" s="61">
        <f>E55</f>
        <v>13700</v>
      </c>
      <c r="C52" s="25" t="s">
        <v>269</v>
      </c>
      <c r="D52" s="2">
        <f>IF(C57=0,C56,C57)</f>
        <v>2</v>
      </c>
      <c r="E52" s="60" t="s">
        <v>183</v>
      </c>
      <c r="F52" s="47">
        <f>C54*E58</f>
        <v>0</v>
      </c>
      <c r="G52" s="25" t="s">
        <v>270</v>
      </c>
      <c r="H52" s="37"/>
      <c r="K52" s="34" t="s">
        <v>268</v>
      </c>
      <c r="L52" s="48">
        <v>2</v>
      </c>
    </row>
    <row r="53" spans="2:12" ht="15" customHeight="1">
      <c r="B53"/>
      <c r="K53" s="34" t="s">
        <v>267</v>
      </c>
      <c r="L53" s="48">
        <v>1.5</v>
      </c>
    </row>
    <row r="54" spans="2:12" ht="15" customHeight="1">
      <c r="B54" s="98" t="s">
        <v>174</v>
      </c>
      <c r="C54" s="54">
        <f>IF(C7="","",_xlfn.XLOOKUP(C7,K12:K22,M12:M22))</f>
        <v>13700</v>
      </c>
      <c r="K54" s="34" t="s">
        <v>233</v>
      </c>
      <c r="L54" s="48">
        <v>1</v>
      </c>
    </row>
    <row r="55" spans="2:12" ht="15" customHeight="1">
      <c r="B55" s="98" t="s">
        <v>173</v>
      </c>
      <c r="C55" s="367" t="s">
        <v>233</v>
      </c>
      <c r="D55" s="367"/>
      <c r="E55" s="47">
        <f>C54*_xlfn.XLOOKUP(C55,K52:K54,L52:L54)</f>
        <v>13700</v>
      </c>
    </row>
    <row r="56" spans="2:12" ht="15" customHeight="1">
      <c r="B56" s="98" t="s">
        <v>180</v>
      </c>
      <c r="C56" s="63"/>
      <c r="E56" s="47"/>
      <c r="K56" t="s">
        <v>164</v>
      </c>
    </row>
    <row r="57" spans="2:12" ht="15" customHeight="1">
      <c r="B57" s="98" t="s">
        <v>179</v>
      </c>
      <c r="C57" s="55">
        <f>G25*24</f>
        <v>2</v>
      </c>
      <c r="E57" s="47"/>
      <c r="K57" s="34" t="s">
        <v>233</v>
      </c>
      <c r="L57" s="49">
        <v>0</v>
      </c>
    </row>
    <row r="58" spans="2:12" ht="15" customHeight="1">
      <c r="B58" s="98" t="s">
        <v>98</v>
      </c>
      <c r="C58" s="367" t="s">
        <v>233</v>
      </c>
      <c r="D58" s="367"/>
      <c r="E58">
        <f>_xlfn.XLOOKUP(C58,K57:K61,L57:L61)</f>
        <v>0</v>
      </c>
      <c r="K58" s="34" t="s">
        <v>165</v>
      </c>
      <c r="L58" s="49">
        <v>1</v>
      </c>
    </row>
    <row r="59" spans="2:12" ht="15" customHeight="1">
      <c r="K59" s="34" t="s">
        <v>166</v>
      </c>
      <c r="L59" s="49">
        <v>2</v>
      </c>
    </row>
    <row r="60" spans="2:12" ht="15" customHeight="1">
      <c r="K60" s="34" t="s">
        <v>168</v>
      </c>
      <c r="L60" s="49">
        <v>3</v>
      </c>
    </row>
    <row r="61" spans="2:12" ht="15" customHeight="1">
      <c r="B61"/>
      <c r="K61" s="34" t="s">
        <v>167</v>
      </c>
      <c r="L61" s="49">
        <v>4</v>
      </c>
    </row>
    <row r="62" spans="2:12" ht="15" customHeight="1">
      <c r="B62"/>
    </row>
    <row r="63" spans="2:12" ht="15" customHeight="1">
      <c r="B63"/>
    </row>
    <row r="64" spans="2:12" ht="15" customHeight="1">
      <c r="B64"/>
    </row>
    <row r="65" spans="2:11" ht="15" customHeight="1">
      <c r="B65"/>
      <c r="K65" t="s">
        <v>266</v>
      </c>
    </row>
    <row r="66" spans="2:11" ht="15" customHeight="1">
      <c r="B66"/>
    </row>
  </sheetData>
  <mergeCells count="84">
    <mergeCell ref="C55:D55"/>
    <mergeCell ref="C58:D58"/>
    <mergeCell ref="H38:H39"/>
    <mergeCell ref="B45:B48"/>
    <mergeCell ref="C45:C46"/>
    <mergeCell ref="E45:E46"/>
    <mergeCell ref="C47:C48"/>
    <mergeCell ref="D47:D48"/>
    <mergeCell ref="E47:E48"/>
    <mergeCell ref="B38:B39"/>
    <mergeCell ref="C38:C39"/>
    <mergeCell ref="D38:D39"/>
    <mergeCell ref="E38:E39"/>
    <mergeCell ref="F38:F39"/>
    <mergeCell ref="G38:G39"/>
    <mergeCell ref="B32:B33"/>
    <mergeCell ref="C32:C33"/>
    <mergeCell ref="D32:D33"/>
    <mergeCell ref="E32:H33"/>
    <mergeCell ref="H36:H37"/>
    <mergeCell ref="B34:B35"/>
    <mergeCell ref="C34:C35"/>
    <mergeCell ref="D34:D35"/>
    <mergeCell ref="E34:F35"/>
    <mergeCell ref="G34:G35"/>
    <mergeCell ref="H34:H35"/>
    <mergeCell ref="B36:B37"/>
    <mergeCell ref="C36:D37"/>
    <mergeCell ref="E36:E37"/>
    <mergeCell ref="F36:F37"/>
    <mergeCell ref="G36:G37"/>
    <mergeCell ref="E27:E28"/>
    <mergeCell ref="F27:F28"/>
    <mergeCell ref="G27:G28"/>
    <mergeCell ref="B30:B31"/>
    <mergeCell ref="C30:E31"/>
    <mergeCell ref="F30:H31"/>
    <mergeCell ref="G20:G21"/>
    <mergeCell ref="H20:H21"/>
    <mergeCell ref="Q22:Q25"/>
    <mergeCell ref="B22:B23"/>
    <mergeCell ref="H27:H28"/>
    <mergeCell ref="C22:F23"/>
    <mergeCell ref="G22:G23"/>
    <mergeCell ref="H22:H23"/>
    <mergeCell ref="B25:B26"/>
    <mergeCell ref="C25:C26"/>
    <mergeCell ref="D25:D26"/>
    <mergeCell ref="E25:E26"/>
    <mergeCell ref="F25:F26"/>
    <mergeCell ref="G25:G26"/>
    <mergeCell ref="B27:B28"/>
    <mergeCell ref="C27:D28"/>
    <mergeCell ref="C12:H13"/>
    <mergeCell ref="Q13:Q15"/>
    <mergeCell ref="B14:B15"/>
    <mergeCell ref="C14:D15"/>
    <mergeCell ref="E14:E15"/>
    <mergeCell ref="F14:G15"/>
    <mergeCell ref="Q20:Q21"/>
    <mergeCell ref="B20:B21"/>
    <mergeCell ref="C20:F21"/>
    <mergeCell ref="B7:B8"/>
    <mergeCell ref="C7:D8"/>
    <mergeCell ref="E7:E8"/>
    <mergeCell ref="F7:H8"/>
    <mergeCell ref="B10:B11"/>
    <mergeCell ref="C10:H11"/>
    <mergeCell ref="Q16:Q19"/>
    <mergeCell ref="B16:B17"/>
    <mergeCell ref="C16:H17"/>
    <mergeCell ref="B18:B19"/>
    <mergeCell ref="C18:F19"/>
    <mergeCell ref="G18:G19"/>
    <mergeCell ref="H18:H19"/>
    <mergeCell ref="B1:C1"/>
    <mergeCell ref="D1:E1"/>
    <mergeCell ref="F1:G1"/>
    <mergeCell ref="B2:H2"/>
    <mergeCell ref="B5:B6"/>
    <mergeCell ref="C5:D6"/>
    <mergeCell ref="E5:E6"/>
    <mergeCell ref="F5:G6"/>
    <mergeCell ref="H5:H6"/>
  </mergeCells>
  <phoneticPr fontId="14"/>
  <dataValidations count="12">
    <dataValidation type="list" allowBlank="1" showInputMessage="1" showErrorMessage="1" sqref="C58:D58" xr:uid="{891B93C6-3D82-4544-A80C-BF0F5BA06522}">
      <formula1>$K$57:$K$61</formula1>
    </dataValidation>
    <dataValidation type="list" allowBlank="1" showInputMessage="1" showErrorMessage="1" sqref="C55:D55" xr:uid="{1D1F7A1F-6D1C-4374-A3EF-CBF5EECC609B}">
      <formula1>$K$52:$K$54</formula1>
    </dataValidation>
    <dataValidation type="list" allowBlank="1" showInputMessage="1" showErrorMessage="1" sqref="G38:G39 E38:E39 C38:C39" xr:uid="{12FBC353-AD74-4B1D-8521-5445F497F8D0}">
      <formula1>$X$10:$X$11</formula1>
    </dataValidation>
    <dataValidation type="list" allowBlank="1" showInputMessage="1" showErrorMessage="1" sqref="F30:H31" xr:uid="{568DF14B-3006-4F0D-98B1-6FE621149A7B}">
      <formula1>$AA$6:$AA$21</formula1>
    </dataValidation>
    <dataValidation type="list" allowBlank="1" showInputMessage="1" showErrorMessage="1" sqref="C30:E31" xr:uid="{3741A46B-9A22-4EF0-A07D-887F70D2E78D}">
      <formula1>$Y$6:$Y$13</formula1>
    </dataValidation>
    <dataValidation type="list" allowBlank="1" showInputMessage="1" showErrorMessage="1" sqref="C32:C33" xr:uid="{F6E5EB52-4B03-4490-AC19-11D61268AA4E}">
      <formula1>$X$6:$X$8</formula1>
    </dataValidation>
    <dataValidation type="list" allowBlank="1" showInputMessage="1" showErrorMessage="1" sqref="C7" xr:uid="{50BE4B4B-5E88-46B4-BBA7-B7460C40E81C}">
      <formula1>$K$12:$K$22</formula1>
    </dataValidation>
    <dataValidation type="list" allowBlank="1" showInputMessage="1" showErrorMessage="1" sqref="H18:H19" xr:uid="{9CA3E6A2-4AB1-4255-B71D-8AF97F75DC49}">
      <formula1>$K$29:$K$32</formula1>
    </dataValidation>
    <dataValidation type="list" allowBlank="1" showInputMessage="1" showErrorMessage="1" sqref="H28" xr:uid="{4BC75B9A-D2A9-46BF-9389-8A3BABF57E2A}">
      <formula1>Q40:Q41</formula1>
    </dataValidation>
    <dataValidation type="list" allowBlank="1" showInputMessage="1" showErrorMessage="1" sqref="H27" xr:uid="{D4EA33D0-F2F4-4693-989D-DB1708CA1B70}">
      <formula1>K37:K38</formula1>
    </dataValidation>
    <dataValidation type="list" allowBlank="1" showInputMessage="1" showErrorMessage="1" sqref="C34:C35" xr:uid="{AD67BFE1-E5B7-4D29-9F15-31E23CA440DC}">
      <formula1>$Q$37:$Q$40</formula1>
    </dataValidation>
    <dataValidation type="list" allowBlank="1" showInputMessage="1" showErrorMessage="1" sqref="C5:D6" xr:uid="{A360FC3C-0A0B-4377-B9E7-A00FED285DFC}">
      <formula1>$K$5:$K$7</formula1>
    </dataValidation>
  </dataValidations>
  <pageMargins left="0.25" right="0.25"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C3F5D-9815-4491-ABC0-8457CC10763A}">
  <sheetPr>
    <tabColor rgb="FFFFC000"/>
  </sheetPr>
  <dimension ref="A1:AA66"/>
  <sheetViews>
    <sheetView tabSelected="1" topLeftCell="A9" workbookViewId="0">
      <selection activeCell="J31" sqref="J31"/>
    </sheetView>
  </sheetViews>
  <sheetFormatPr defaultRowHeight="15" customHeight="1"/>
  <cols>
    <col min="1" max="1" width="3.125" customWidth="1"/>
    <col min="2" max="2" width="13" style="36" customWidth="1"/>
    <col min="3" max="8" width="13" customWidth="1"/>
    <col min="9" max="9" width="3.125" customWidth="1"/>
    <col min="10" max="10" width="5.625" customWidth="1"/>
    <col min="11" max="11" width="27.5" customWidth="1"/>
    <col min="12" max="12" width="32.25" customWidth="1"/>
    <col min="13" max="13" width="8.75" customWidth="1"/>
    <col min="14" max="14" width="6.875" customWidth="1"/>
    <col min="15" max="15" width="8.375" customWidth="1"/>
    <col min="16" max="16" width="6.125" customWidth="1"/>
    <col min="17" max="17" width="7.125" customWidth="1"/>
    <col min="18" max="18" width="13.375" customWidth="1"/>
    <col min="19" max="19" width="13.25" customWidth="1"/>
  </cols>
  <sheetData>
    <row r="1" spans="2:27" ht="25.5" customHeight="1" thickTop="1" thickBot="1">
      <c r="B1" s="275" t="s">
        <v>198</v>
      </c>
      <c r="C1" s="275"/>
      <c r="D1" s="276" t="s">
        <v>199</v>
      </c>
      <c r="E1" s="276"/>
      <c r="F1" s="277" t="s">
        <v>392</v>
      </c>
      <c r="G1" s="277"/>
    </row>
    <row r="2" spans="2:27" ht="15" customHeight="1" thickTop="1">
      <c r="B2" s="278" t="s">
        <v>243</v>
      </c>
      <c r="C2" s="278"/>
      <c r="D2" s="278"/>
      <c r="E2" s="278"/>
      <c r="F2" s="278"/>
      <c r="G2" s="278"/>
      <c r="H2" s="278"/>
    </row>
    <row r="3" spans="2:27" ht="7.5" customHeight="1">
      <c r="B3" s="268"/>
      <c r="C3" s="268"/>
      <c r="D3" s="268"/>
      <c r="E3" s="268"/>
      <c r="F3" s="268"/>
      <c r="G3" s="268"/>
      <c r="H3" s="268"/>
    </row>
    <row r="4" spans="2:27" ht="18.75" customHeight="1">
      <c r="B4" s="269" t="s">
        <v>434</v>
      </c>
      <c r="C4" s="139"/>
      <c r="D4" s="139"/>
      <c r="E4" s="139"/>
      <c r="F4" s="139"/>
      <c r="G4" s="139"/>
      <c r="H4" s="139"/>
    </row>
    <row r="5" spans="2:27" ht="15" customHeight="1">
      <c r="B5" s="279" t="s">
        <v>96</v>
      </c>
      <c r="C5" s="281"/>
      <c r="D5" s="282"/>
      <c r="E5" s="285" t="s">
        <v>433</v>
      </c>
      <c r="F5" s="287"/>
      <c r="G5" s="288"/>
      <c r="H5" s="291" t="s">
        <v>271</v>
      </c>
    </row>
    <row r="6" spans="2:27" ht="15" customHeight="1">
      <c r="B6" s="280"/>
      <c r="C6" s="283"/>
      <c r="D6" s="284"/>
      <c r="E6" s="286"/>
      <c r="F6" s="289"/>
      <c r="G6" s="290"/>
      <c r="H6" s="292"/>
    </row>
    <row r="7" spans="2:27" ht="15" customHeight="1">
      <c r="B7" s="279" t="s">
        <v>88</v>
      </c>
      <c r="C7" s="303"/>
      <c r="D7" s="304"/>
      <c r="E7" s="285" t="s">
        <v>114</v>
      </c>
      <c r="F7" s="308"/>
      <c r="G7" s="309"/>
      <c r="H7" s="310"/>
    </row>
    <row r="8" spans="2:27" ht="15" customHeight="1">
      <c r="B8" s="280"/>
      <c r="C8" s="305"/>
      <c r="D8" s="306"/>
      <c r="E8" s="307"/>
      <c r="F8" s="311"/>
      <c r="G8" s="312"/>
      <c r="H8" s="313"/>
    </row>
    <row r="10" spans="2:27" ht="15" customHeight="1">
      <c r="B10" s="314" t="s">
        <v>89</v>
      </c>
      <c r="C10" s="386"/>
      <c r="D10" s="387"/>
      <c r="E10" s="387"/>
      <c r="F10" s="387"/>
      <c r="G10" s="387"/>
      <c r="H10" s="388"/>
    </row>
    <row r="11" spans="2:27" ht="15" customHeight="1">
      <c r="B11" s="314"/>
      <c r="C11" s="389"/>
      <c r="D11" s="390"/>
      <c r="E11" s="390"/>
      <c r="F11" s="390"/>
      <c r="G11" s="390"/>
      <c r="H11" s="391"/>
      <c r="I11" s="35"/>
    </row>
    <row r="12" spans="2:27" ht="15" customHeight="1">
      <c r="B12" s="92" t="s">
        <v>90</v>
      </c>
      <c r="C12" s="386"/>
      <c r="D12" s="387"/>
      <c r="E12" s="387"/>
      <c r="F12" s="387"/>
      <c r="G12" s="387"/>
      <c r="H12" s="388"/>
    </row>
    <row r="13" spans="2:27" ht="15" customHeight="1">
      <c r="B13" s="93" t="s">
        <v>201</v>
      </c>
      <c r="C13" s="389"/>
      <c r="D13" s="390"/>
      <c r="E13" s="390"/>
      <c r="F13" s="390"/>
      <c r="G13" s="390"/>
      <c r="H13" s="391"/>
    </row>
    <row r="14" spans="2:27" ht="16.5" customHeight="1">
      <c r="B14" s="279" t="s">
        <v>110</v>
      </c>
      <c r="C14" s="287"/>
      <c r="D14" s="324"/>
      <c r="E14" s="326" t="s">
        <v>106</v>
      </c>
      <c r="F14" s="324"/>
      <c r="G14" s="324"/>
      <c r="H14" s="33"/>
    </row>
    <row r="15" spans="2:27" ht="16.5" customHeight="1">
      <c r="B15" s="280"/>
      <c r="C15" s="289"/>
      <c r="D15" s="325"/>
      <c r="E15" s="327"/>
      <c r="F15" s="325"/>
      <c r="G15" s="325"/>
      <c r="H15" s="53"/>
      <c r="K15" t="s">
        <v>101</v>
      </c>
    </row>
    <row r="16" spans="2:27" ht="15" customHeight="1">
      <c r="B16" s="314" t="s">
        <v>175</v>
      </c>
      <c r="C16" s="297"/>
      <c r="D16" s="298"/>
      <c r="E16" s="298"/>
      <c r="F16" s="298"/>
      <c r="G16" s="298"/>
      <c r="H16" s="299"/>
      <c r="K16" s="34" t="s">
        <v>100</v>
      </c>
      <c r="X16" s="45" t="s">
        <v>147</v>
      </c>
      <c r="Y16" t="s">
        <v>151</v>
      </c>
      <c r="AA16" t="s">
        <v>131</v>
      </c>
    </row>
    <row r="17" spans="2:27" ht="15" customHeight="1">
      <c r="B17" s="314"/>
      <c r="C17" s="300"/>
      <c r="D17" s="301"/>
      <c r="E17" s="301"/>
      <c r="F17" s="301"/>
      <c r="G17" s="301"/>
      <c r="H17" s="302"/>
      <c r="K17" s="34" t="s">
        <v>102</v>
      </c>
      <c r="X17" s="45" t="s">
        <v>148</v>
      </c>
      <c r="Y17" t="s">
        <v>152</v>
      </c>
      <c r="AA17" t="s">
        <v>132</v>
      </c>
    </row>
    <row r="18" spans="2:27" ht="16.5" customHeight="1">
      <c r="B18" s="317" t="s">
        <v>125</v>
      </c>
      <c r="C18" s="297"/>
      <c r="D18" s="298"/>
      <c r="E18" s="298"/>
      <c r="F18" s="299"/>
      <c r="G18" s="384" t="s">
        <v>385</v>
      </c>
      <c r="H18" s="322"/>
      <c r="K18" s="34" t="s">
        <v>438</v>
      </c>
      <c r="X18" t="s">
        <v>149</v>
      </c>
      <c r="Y18" t="s">
        <v>153</v>
      </c>
      <c r="AA18" t="s">
        <v>133</v>
      </c>
    </row>
    <row r="19" spans="2:27" ht="16.5" customHeight="1">
      <c r="B19" s="318"/>
      <c r="C19" s="300"/>
      <c r="D19" s="301"/>
      <c r="E19" s="301"/>
      <c r="F19" s="302"/>
      <c r="G19" s="385"/>
      <c r="H19" s="323"/>
      <c r="Y19" t="s">
        <v>154</v>
      </c>
      <c r="AA19" t="s">
        <v>134</v>
      </c>
    </row>
    <row r="20" spans="2:27" ht="15" customHeight="1" thickBot="1">
      <c r="B20" s="295" t="s">
        <v>127</v>
      </c>
      <c r="C20" s="297"/>
      <c r="D20" s="298"/>
      <c r="E20" s="298"/>
      <c r="F20" s="299"/>
      <c r="G20" s="279" t="s">
        <v>126</v>
      </c>
      <c r="H20" s="328"/>
      <c r="K20" t="s">
        <v>103</v>
      </c>
      <c r="Q20" t="s">
        <v>104</v>
      </c>
      <c r="X20" t="s">
        <v>160</v>
      </c>
      <c r="Y20" t="s">
        <v>155</v>
      </c>
      <c r="AA20" t="s">
        <v>135</v>
      </c>
    </row>
    <row r="21" spans="2:27" ht="15" customHeight="1">
      <c r="B21" s="296"/>
      <c r="C21" s="300"/>
      <c r="D21" s="301"/>
      <c r="E21" s="301"/>
      <c r="F21" s="302"/>
      <c r="G21" s="280"/>
      <c r="H21" s="329"/>
      <c r="K21" s="11" t="s">
        <v>79</v>
      </c>
      <c r="L21" s="11" t="s">
        <v>80</v>
      </c>
      <c r="M21" s="11" t="s">
        <v>26</v>
      </c>
      <c r="N21" s="11" t="s">
        <v>56</v>
      </c>
      <c r="O21" s="11" t="s">
        <v>382</v>
      </c>
      <c r="Q21" s="30" t="s">
        <v>0</v>
      </c>
      <c r="R21" s="40" t="s">
        <v>129</v>
      </c>
      <c r="S21" s="26" t="s">
        <v>2</v>
      </c>
      <c r="T21" s="42"/>
      <c r="U21" s="42"/>
      <c r="V21" s="43"/>
      <c r="X21" t="s">
        <v>162</v>
      </c>
      <c r="Y21" t="s">
        <v>156</v>
      </c>
      <c r="AA21" t="s">
        <v>136</v>
      </c>
    </row>
    <row r="22" spans="2:27" ht="15" customHeight="1" thickBot="1">
      <c r="B22" s="330" t="s">
        <v>95</v>
      </c>
      <c r="C22" s="297"/>
      <c r="D22" s="298"/>
      <c r="E22" s="298"/>
      <c r="F22" s="299"/>
      <c r="G22" s="279" t="s">
        <v>113</v>
      </c>
      <c r="H22" s="328"/>
      <c r="K22" s="34" t="s">
        <v>65</v>
      </c>
      <c r="L22" s="11" t="s">
        <v>72</v>
      </c>
      <c r="M22" s="46">
        <v>13700</v>
      </c>
      <c r="N22" s="11" t="s">
        <v>81</v>
      </c>
      <c r="O22" s="11" t="s">
        <v>383</v>
      </c>
      <c r="Q22" s="44"/>
      <c r="R22" s="41" t="s">
        <v>130</v>
      </c>
      <c r="S22" s="17"/>
      <c r="T22" s="18"/>
      <c r="U22" s="18"/>
      <c r="V22" s="19"/>
      <c r="Y22" t="s">
        <v>157</v>
      </c>
      <c r="AA22" t="s">
        <v>137</v>
      </c>
    </row>
    <row r="23" spans="2:27" ht="15" customHeight="1">
      <c r="B23" s="296"/>
      <c r="C23" s="300"/>
      <c r="D23" s="301"/>
      <c r="E23" s="301"/>
      <c r="F23" s="302"/>
      <c r="G23" s="280"/>
      <c r="H23" s="329"/>
      <c r="K23" s="34" t="s">
        <v>66</v>
      </c>
      <c r="L23" s="11" t="s">
        <v>72</v>
      </c>
      <c r="M23" s="46">
        <v>12200</v>
      </c>
      <c r="N23" s="11" t="s">
        <v>81</v>
      </c>
      <c r="O23" s="11" t="s">
        <v>383</v>
      </c>
      <c r="Q23" s="293" t="s">
        <v>3</v>
      </c>
      <c r="R23" s="26" t="s">
        <v>4</v>
      </c>
      <c r="S23" s="12" t="s">
        <v>5</v>
      </c>
      <c r="T23" s="13"/>
      <c r="U23" s="13"/>
      <c r="V23" s="14"/>
      <c r="Y23" t="s">
        <v>158</v>
      </c>
      <c r="AA23" t="s">
        <v>138</v>
      </c>
    </row>
    <row r="24" spans="2:27" ht="15.75" customHeight="1">
      <c r="B24" s="91" t="s">
        <v>221</v>
      </c>
      <c r="D24" s="51"/>
      <c r="E24" s="52"/>
      <c r="F24" s="51"/>
      <c r="G24" s="51"/>
      <c r="H24" s="230"/>
      <c r="K24" s="34" t="s">
        <v>67</v>
      </c>
      <c r="L24" s="11" t="s">
        <v>72</v>
      </c>
      <c r="M24" s="46">
        <v>10500</v>
      </c>
      <c r="N24" s="11" t="s">
        <v>81</v>
      </c>
      <c r="O24" s="11" t="s">
        <v>383</v>
      </c>
      <c r="Q24" s="316"/>
      <c r="R24" s="27"/>
      <c r="S24" s="15" t="s">
        <v>6</v>
      </c>
      <c r="V24" s="16"/>
      <c r="AA24" t="s">
        <v>139</v>
      </c>
    </row>
    <row r="25" spans="2:27" ht="15" customHeight="1" thickBot="1">
      <c r="B25" s="279" t="s">
        <v>176</v>
      </c>
      <c r="C25" s="334"/>
      <c r="D25" s="336" t="s">
        <v>107</v>
      </c>
      <c r="E25" s="338"/>
      <c r="F25" s="340" t="s">
        <v>177</v>
      </c>
      <c r="G25" s="342" t="str">
        <f>TEXT(E25-C25,"h:mm")</f>
        <v>0:00</v>
      </c>
      <c r="H25" s="50"/>
      <c r="K25" s="34" t="s">
        <v>68</v>
      </c>
      <c r="L25" s="11" t="s">
        <v>72</v>
      </c>
      <c r="M25" s="46">
        <v>9500</v>
      </c>
      <c r="N25" s="11" t="s">
        <v>81</v>
      </c>
      <c r="O25" s="11" t="s">
        <v>383</v>
      </c>
      <c r="Q25" s="294"/>
      <c r="R25" s="28"/>
      <c r="S25" s="17" t="s">
        <v>7</v>
      </c>
      <c r="T25" s="18"/>
      <c r="U25" s="18"/>
      <c r="V25" s="19"/>
      <c r="AA25" t="s">
        <v>140</v>
      </c>
    </row>
    <row r="26" spans="2:27" ht="15" customHeight="1">
      <c r="B26" s="280"/>
      <c r="C26" s="335"/>
      <c r="D26" s="337"/>
      <c r="E26" s="339"/>
      <c r="F26" s="341"/>
      <c r="G26" s="343"/>
      <c r="H26" s="1"/>
      <c r="K26" s="34" t="s">
        <v>73</v>
      </c>
      <c r="L26" s="11" t="s">
        <v>76</v>
      </c>
      <c r="M26" s="46">
        <v>1900</v>
      </c>
      <c r="N26" s="11" t="s">
        <v>81</v>
      </c>
      <c r="O26" s="11" t="s">
        <v>383</v>
      </c>
      <c r="Q26" s="293" t="s">
        <v>8</v>
      </c>
      <c r="R26" s="26" t="s">
        <v>9</v>
      </c>
      <c r="S26" s="15" t="s">
        <v>10</v>
      </c>
      <c r="V26" s="16"/>
      <c r="AA26" t="s">
        <v>141</v>
      </c>
    </row>
    <row r="27" spans="2:27" ht="15" customHeight="1">
      <c r="B27" s="344" t="s">
        <v>386</v>
      </c>
      <c r="C27" s="345"/>
      <c r="D27" s="346"/>
      <c r="E27" s="349" t="s">
        <v>387</v>
      </c>
      <c r="F27" s="345"/>
      <c r="G27" s="350" t="s">
        <v>388</v>
      </c>
      <c r="H27" s="331"/>
      <c r="K27" s="34" t="s">
        <v>74</v>
      </c>
      <c r="L27" s="11" t="s">
        <v>76</v>
      </c>
      <c r="M27" s="46">
        <v>1600</v>
      </c>
      <c r="N27" s="11" t="s">
        <v>81</v>
      </c>
      <c r="O27" s="11" t="s">
        <v>383</v>
      </c>
      <c r="Q27" s="316"/>
      <c r="R27" s="27"/>
      <c r="S27" s="15" t="s">
        <v>11</v>
      </c>
      <c r="V27" s="16"/>
      <c r="AA27" t="s">
        <v>142</v>
      </c>
    </row>
    <row r="28" spans="2:27" ht="15" customHeight="1">
      <c r="B28" s="344"/>
      <c r="C28" s="347"/>
      <c r="D28" s="348"/>
      <c r="E28" s="286"/>
      <c r="F28" s="347"/>
      <c r="G28" s="351"/>
      <c r="H28" s="332"/>
      <c r="K28" s="34" t="s">
        <v>75</v>
      </c>
      <c r="L28" s="11" t="s">
        <v>76</v>
      </c>
      <c r="M28" s="46">
        <v>1450</v>
      </c>
      <c r="N28" s="11" t="s">
        <v>81</v>
      </c>
      <c r="O28" s="11" t="s">
        <v>383</v>
      </c>
      <c r="Q28" s="316"/>
      <c r="R28" s="27"/>
      <c r="S28" s="15" t="s">
        <v>12</v>
      </c>
      <c r="V28" s="16"/>
      <c r="AA28" t="s">
        <v>143</v>
      </c>
    </row>
    <row r="29" spans="2:27" ht="15" customHeight="1" thickBot="1">
      <c r="B29"/>
      <c r="K29" s="34" t="s">
        <v>69</v>
      </c>
      <c r="L29" s="11" t="s">
        <v>77</v>
      </c>
      <c r="M29" s="46">
        <v>5100</v>
      </c>
      <c r="N29" s="11" t="s">
        <v>82</v>
      </c>
      <c r="O29" s="11" t="s">
        <v>383</v>
      </c>
      <c r="Q29" s="294"/>
      <c r="R29" s="28"/>
      <c r="S29" s="15" t="s">
        <v>13</v>
      </c>
      <c r="V29" s="16"/>
      <c r="AA29" t="s">
        <v>144</v>
      </c>
    </row>
    <row r="30" spans="2:27" ht="15" customHeight="1">
      <c r="B30" s="314" t="s">
        <v>128</v>
      </c>
      <c r="C30" s="352"/>
      <c r="D30" s="353"/>
      <c r="E30" s="353"/>
      <c r="F30" s="356"/>
      <c r="G30" s="356"/>
      <c r="H30" s="357"/>
      <c r="K30" s="34" t="s">
        <v>70</v>
      </c>
      <c r="L30" s="11" t="s">
        <v>78</v>
      </c>
      <c r="M30" s="46">
        <v>2800</v>
      </c>
      <c r="N30" s="11" t="s">
        <v>82</v>
      </c>
      <c r="O30" s="11" t="s">
        <v>383</v>
      </c>
      <c r="Q30" s="293" t="s">
        <v>14</v>
      </c>
      <c r="R30" s="26" t="s">
        <v>15</v>
      </c>
      <c r="S30" s="12" t="s">
        <v>16</v>
      </c>
      <c r="T30" s="13"/>
      <c r="U30" s="13"/>
      <c r="V30" s="14"/>
      <c r="AA30" t="s">
        <v>145</v>
      </c>
    </row>
    <row r="31" spans="2:27" ht="15" customHeight="1" thickBot="1">
      <c r="B31" s="314"/>
      <c r="C31" s="354"/>
      <c r="D31" s="355"/>
      <c r="E31" s="355"/>
      <c r="F31" s="358"/>
      <c r="G31" s="358"/>
      <c r="H31" s="359"/>
      <c r="K31" s="34" t="s">
        <v>71</v>
      </c>
      <c r="L31" s="11" t="s">
        <v>83</v>
      </c>
      <c r="M31" s="46">
        <v>1500</v>
      </c>
      <c r="N31" s="11" t="s">
        <v>82</v>
      </c>
      <c r="O31" s="11" t="s">
        <v>162</v>
      </c>
      <c r="Q31" s="294"/>
      <c r="R31" s="28"/>
      <c r="S31" s="17" t="s">
        <v>17</v>
      </c>
      <c r="T31" s="18"/>
      <c r="U31" s="18"/>
      <c r="V31" s="19"/>
      <c r="AA31" t="s">
        <v>146</v>
      </c>
    </row>
    <row r="32" spans="2:27" ht="15" customHeight="1">
      <c r="B32" s="279" t="s">
        <v>150</v>
      </c>
      <c r="C32" s="360"/>
      <c r="D32" s="279" t="s">
        <v>92</v>
      </c>
      <c r="E32" s="297"/>
      <c r="F32" s="298"/>
      <c r="G32" s="298"/>
      <c r="H32" s="299"/>
      <c r="K32" s="34" t="s">
        <v>108</v>
      </c>
      <c r="L32" s="11"/>
      <c r="M32" s="46"/>
      <c r="N32" s="39"/>
      <c r="O32" s="11"/>
      <c r="Q32" s="293" t="s">
        <v>18</v>
      </c>
      <c r="R32" s="26" t="s">
        <v>19</v>
      </c>
      <c r="S32" s="12" t="s">
        <v>20</v>
      </c>
      <c r="T32" s="13"/>
      <c r="U32" s="13"/>
      <c r="V32" s="16"/>
    </row>
    <row r="33" spans="1:22" ht="15" customHeight="1">
      <c r="B33" s="280"/>
      <c r="C33" s="361"/>
      <c r="D33" s="280"/>
      <c r="E33" s="300"/>
      <c r="F33" s="301"/>
      <c r="G33" s="301"/>
      <c r="H33" s="302"/>
      <c r="Q33" s="316"/>
      <c r="R33" s="27"/>
      <c r="S33" s="15" t="s">
        <v>21</v>
      </c>
      <c r="V33" s="16"/>
    </row>
    <row r="34" spans="1:22" ht="15" customHeight="1">
      <c r="B34" s="314" t="s">
        <v>115</v>
      </c>
      <c r="C34" s="400"/>
      <c r="D34" s="279" t="s">
        <v>93</v>
      </c>
      <c r="E34" s="392"/>
      <c r="F34" s="393"/>
      <c r="G34" s="279" t="s">
        <v>94</v>
      </c>
      <c r="H34" s="396"/>
      <c r="K34" t="s">
        <v>111</v>
      </c>
      <c r="Q34" s="316"/>
      <c r="R34" s="27"/>
      <c r="S34" s="15" t="s">
        <v>22</v>
      </c>
      <c r="V34" s="16"/>
    </row>
    <row r="35" spans="1:22" ht="15" customHeight="1" thickBot="1">
      <c r="B35" s="314"/>
      <c r="C35" s="401"/>
      <c r="D35" s="280"/>
      <c r="E35" s="394"/>
      <c r="F35" s="395"/>
      <c r="G35" s="280"/>
      <c r="H35" s="397"/>
      <c r="K35" s="34" t="s">
        <v>112</v>
      </c>
      <c r="L35" s="31">
        <v>0.1021</v>
      </c>
      <c r="Q35" s="294"/>
      <c r="R35" s="28"/>
      <c r="S35" s="17" t="s">
        <v>23</v>
      </c>
      <c r="T35" s="18"/>
      <c r="U35" s="18"/>
      <c r="V35" s="19"/>
    </row>
    <row r="36" spans="1:22" ht="15" customHeight="1">
      <c r="B36" s="314" t="s">
        <v>124</v>
      </c>
      <c r="C36" s="392"/>
      <c r="D36" s="393"/>
      <c r="E36" s="279" t="s">
        <v>91</v>
      </c>
      <c r="F36" s="396"/>
      <c r="G36" s="398" t="s">
        <v>170</v>
      </c>
      <c r="H36" s="396"/>
      <c r="K36" s="34" t="s">
        <v>254</v>
      </c>
      <c r="L36" s="31">
        <v>0.20419999999999999</v>
      </c>
      <c r="Q36" t="s">
        <v>24</v>
      </c>
    </row>
    <row r="37" spans="1:22" ht="15" customHeight="1">
      <c r="B37" s="314"/>
      <c r="C37" s="394"/>
      <c r="D37" s="395"/>
      <c r="E37" s="280"/>
      <c r="F37" s="397"/>
      <c r="G37" s="399"/>
      <c r="H37" s="397"/>
      <c r="K37" s="34" t="s">
        <v>253</v>
      </c>
      <c r="L37" s="31">
        <v>0</v>
      </c>
      <c r="Q37" t="s">
        <v>25</v>
      </c>
    </row>
    <row r="38" spans="1:22" ht="15" customHeight="1">
      <c r="B38" s="295" t="s">
        <v>97</v>
      </c>
      <c r="C38" s="360"/>
      <c r="D38" s="349" t="s">
        <v>98</v>
      </c>
      <c r="E38" s="360"/>
      <c r="F38" s="349" t="s">
        <v>169</v>
      </c>
      <c r="G38" s="281"/>
      <c r="H38" s="368" t="s">
        <v>171</v>
      </c>
      <c r="K38" s="34" t="s">
        <v>384</v>
      </c>
      <c r="L38" s="31">
        <v>0</v>
      </c>
      <c r="Q38" t="s">
        <v>105</v>
      </c>
    </row>
    <row r="39" spans="1:22" ht="15" customHeight="1">
      <c r="B39" s="296"/>
      <c r="C39" s="361"/>
      <c r="D39" s="286"/>
      <c r="E39" s="361"/>
      <c r="F39" s="286"/>
      <c r="G39" s="283"/>
      <c r="H39" s="369"/>
    </row>
    <row r="40" spans="1:22" ht="15" customHeight="1">
      <c r="C40" s="2"/>
      <c r="D40" s="2"/>
      <c r="E40" s="2"/>
      <c r="F40" s="2"/>
      <c r="G40" s="2"/>
      <c r="H40" s="56"/>
      <c r="K40" t="s">
        <v>389</v>
      </c>
    </row>
    <row r="41" spans="1:22" ht="15" customHeight="1" thickBot="1">
      <c r="K41" s="231" t="s">
        <v>390</v>
      </c>
    </row>
    <row r="42" spans="1:22" ht="15" customHeight="1">
      <c r="A42" s="58"/>
      <c r="B42" s="57"/>
      <c r="C42" s="58"/>
      <c r="D42" s="58"/>
      <c r="E42" s="58"/>
      <c r="F42" s="58"/>
      <c r="G42" s="58"/>
      <c r="H42" s="58"/>
      <c r="I42" s="58"/>
      <c r="K42" s="231" t="s">
        <v>391</v>
      </c>
    </row>
    <row r="43" spans="1:22" ht="15" customHeight="1">
      <c r="A43" s="59" t="s">
        <v>256</v>
      </c>
      <c r="B43"/>
      <c r="D43" t="s">
        <v>186</v>
      </c>
    </row>
    <row r="44" spans="1:22" ht="15" customHeight="1" thickBot="1">
      <c r="A44" s="59"/>
      <c r="B44"/>
      <c r="K44" t="s">
        <v>116</v>
      </c>
    </row>
    <row r="45" spans="1:22" ht="15" customHeight="1" thickTop="1">
      <c r="B45" s="370" t="str">
        <f>IF(AND(H18="居住者",H27="該当"),"給与所得","報酬・料金")</f>
        <v>報酬・料金</v>
      </c>
      <c r="C45" s="373" t="s">
        <v>185</v>
      </c>
      <c r="D45" s="97" t="s">
        <v>181</v>
      </c>
      <c r="E45" s="349" t="s">
        <v>182</v>
      </c>
      <c r="K45" s="38" t="s">
        <v>117</v>
      </c>
      <c r="L45" s="11" t="s">
        <v>121</v>
      </c>
    </row>
    <row r="46" spans="1:22" ht="15" customHeight="1">
      <c r="B46" s="371"/>
      <c r="C46" s="374"/>
      <c r="D46" s="62" t="e">
        <f>IF(B45="報酬・料金",_xlfn.XLOOKUP(H18,K35:K38,L35:L38),"日額表　丙")</f>
        <v>#N/A</v>
      </c>
      <c r="E46" s="375"/>
      <c r="K46" s="38" t="s">
        <v>118</v>
      </c>
      <c r="L46" s="11" t="s">
        <v>122</v>
      </c>
    </row>
    <row r="47" spans="1:22" ht="15" customHeight="1">
      <c r="B47" s="371"/>
      <c r="C47" s="376" t="e">
        <f>ROUNDUP(B52*D52+F52,-2)+H52</f>
        <v>#VALUE!</v>
      </c>
      <c r="D47" s="378" t="e">
        <f>IF(B45="報酬・料金",ROUNDDOWN(C47*D46,0),VLOOKUP(C47,'日額表（給与所得の場合）'!B10:M281,12))</f>
        <v>#VALUE!</v>
      </c>
      <c r="E47" s="380" t="e">
        <f>C47-D47</f>
        <v>#VALUE!</v>
      </c>
      <c r="K47" s="38" t="s">
        <v>119</v>
      </c>
      <c r="L47" s="11" t="s">
        <v>123</v>
      </c>
    </row>
    <row r="48" spans="1:22" ht="15" customHeight="1" thickBot="1">
      <c r="B48" s="372"/>
      <c r="C48" s="377"/>
      <c r="D48" s="379"/>
      <c r="E48" s="381"/>
      <c r="K48" s="38" t="s">
        <v>120</v>
      </c>
      <c r="L48" s="11"/>
    </row>
    <row r="49" spans="2:12" ht="15" customHeight="1" thickTop="1">
      <c r="C49" s="261" t="e">
        <f>IF(B52*D52=C47,"","※100円未満の単数を切り上げ")</f>
        <v>#VALUE!</v>
      </c>
      <c r="D49" s="234"/>
      <c r="E49" s="233"/>
    </row>
    <row r="50" spans="2:12" ht="15" customHeight="1">
      <c r="B50"/>
      <c r="H50" s="100" t="s">
        <v>394</v>
      </c>
      <c r="K50" t="s">
        <v>163</v>
      </c>
    </row>
    <row r="51" spans="2:12" ht="15" customHeight="1">
      <c r="B51" s="98" t="s">
        <v>172</v>
      </c>
      <c r="C51" s="107" t="s">
        <v>269</v>
      </c>
      <c r="D51" s="99" t="s">
        <v>178</v>
      </c>
      <c r="E51" s="101" t="s">
        <v>183</v>
      </c>
      <c r="F51" s="99" t="s">
        <v>98</v>
      </c>
      <c r="G51" s="106" t="s">
        <v>270</v>
      </c>
      <c r="H51" s="100" t="s">
        <v>184</v>
      </c>
      <c r="K51" s="34" t="s">
        <v>268</v>
      </c>
      <c r="L51" s="48">
        <v>2</v>
      </c>
    </row>
    <row r="52" spans="2:12" ht="15" customHeight="1">
      <c r="B52" s="61" t="e">
        <f>E55</f>
        <v>#VALUE!</v>
      </c>
      <c r="C52" s="25" t="s">
        <v>269</v>
      </c>
      <c r="D52" s="2">
        <f>IF(C57=0,C56,C57)</f>
        <v>0</v>
      </c>
      <c r="E52" s="60" t="s">
        <v>183</v>
      </c>
      <c r="F52" s="47" t="e">
        <f>C54*E58</f>
        <v>#VALUE!</v>
      </c>
      <c r="G52" s="25" t="s">
        <v>270</v>
      </c>
      <c r="H52" s="37"/>
      <c r="K52" s="34" t="s">
        <v>267</v>
      </c>
      <c r="L52" s="48">
        <v>1.5</v>
      </c>
    </row>
    <row r="53" spans="2:12" ht="15" customHeight="1">
      <c r="B53"/>
      <c r="K53" s="34" t="s">
        <v>233</v>
      </c>
      <c r="L53" s="48">
        <v>1</v>
      </c>
    </row>
    <row r="54" spans="2:12" ht="15" customHeight="1">
      <c r="B54" s="98" t="s">
        <v>174</v>
      </c>
      <c r="C54" s="54" t="str">
        <f>IF(C7="","",_xlfn.XLOOKUP(C7,K22:K32,M22:M32))</f>
        <v/>
      </c>
    </row>
    <row r="55" spans="2:12" ht="15" customHeight="1">
      <c r="B55" s="98" t="s">
        <v>173</v>
      </c>
      <c r="C55" s="367" t="s">
        <v>233</v>
      </c>
      <c r="D55" s="367"/>
      <c r="E55" s="47" t="e">
        <f>C54*_xlfn.XLOOKUP(C55,K51:K53,L51:L53)</f>
        <v>#VALUE!</v>
      </c>
      <c r="K55" t="s">
        <v>164</v>
      </c>
    </row>
    <row r="56" spans="2:12" ht="15" customHeight="1">
      <c r="B56" s="98" t="s">
        <v>180</v>
      </c>
      <c r="C56" s="63"/>
      <c r="E56" s="47"/>
      <c r="K56" s="34" t="s">
        <v>233</v>
      </c>
      <c r="L56" s="49">
        <v>0</v>
      </c>
    </row>
    <row r="57" spans="2:12" ht="15" customHeight="1">
      <c r="B57" s="98" t="s">
        <v>179</v>
      </c>
      <c r="C57" s="55">
        <f>G25*24</f>
        <v>0</v>
      </c>
      <c r="E57" s="47"/>
      <c r="K57" s="34" t="s">
        <v>165</v>
      </c>
      <c r="L57" s="49">
        <v>1</v>
      </c>
    </row>
    <row r="58" spans="2:12" ht="15" customHeight="1">
      <c r="B58" s="98" t="s">
        <v>98</v>
      </c>
      <c r="C58" s="367" t="s">
        <v>233</v>
      </c>
      <c r="D58" s="367"/>
      <c r="E58">
        <f>_xlfn.XLOOKUP(C58,K56:K60,L56:L60)</f>
        <v>0</v>
      </c>
      <c r="K58" s="34" t="s">
        <v>166</v>
      </c>
      <c r="L58" s="49">
        <v>2</v>
      </c>
    </row>
    <row r="59" spans="2:12" ht="15" customHeight="1">
      <c r="K59" s="34" t="s">
        <v>168</v>
      </c>
      <c r="L59" s="49">
        <v>3</v>
      </c>
    </row>
    <row r="60" spans="2:12" ht="15" customHeight="1">
      <c r="K60" s="34" t="s">
        <v>167</v>
      </c>
      <c r="L60" s="49">
        <v>4</v>
      </c>
    </row>
    <row r="61" spans="2:12" ht="15" customHeight="1">
      <c r="B61"/>
    </row>
    <row r="62" spans="2:12" ht="15" customHeight="1">
      <c r="B62"/>
    </row>
    <row r="63" spans="2:12" ht="15" customHeight="1">
      <c r="B63"/>
    </row>
    <row r="64" spans="2:12" ht="15" customHeight="1">
      <c r="B64"/>
      <c r="K64" t="s">
        <v>266</v>
      </c>
    </row>
    <row r="65" spans="2:2" ht="15" customHeight="1">
      <c r="B65"/>
    </row>
    <row r="66" spans="2:2" ht="15" customHeight="1">
      <c r="B66"/>
    </row>
  </sheetData>
  <mergeCells count="84">
    <mergeCell ref="B45:B48"/>
    <mergeCell ref="D47:D48"/>
    <mergeCell ref="C47:C48"/>
    <mergeCell ref="E47:E48"/>
    <mergeCell ref="B1:C1"/>
    <mergeCell ref="D1:E1"/>
    <mergeCell ref="C45:C46"/>
    <mergeCell ref="E45:E46"/>
    <mergeCell ref="B38:B39"/>
    <mergeCell ref="D38:D39"/>
    <mergeCell ref="B22:B23"/>
    <mergeCell ref="C22:F23"/>
    <mergeCell ref="B18:B19"/>
    <mergeCell ref="C18:F19"/>
    <mergeCell ref="B20:B21"/>
    <mergeCell ref="F1:G1"/>
    <mergeCell ref="H5:H6"/>
    <mergeCell ref="E5:E6"/>
    <mergeCell ref="F5:G6"/>
    <mergeCell ref="B2:H2"/>
    <mergeCell ref="B5:B6"/>
    <mergeCell ref="C5:D6"/>
    <mergeCell ref="C58:D58"/>
    <mergeCell ref="E14:E15"/>
    <mergeCell ref="F14:G15"/>
    <mergeCell ref="B25:B26"/>
    <mergeCell ref="C25:C26"/>
    <mergeCell ref="E25:E26"/>
    <mergeCell ref="F25:F26"/>
    <mergeCell ref="G25:G26"/>
    <mergeCell ref="D25:D26"/>
    <mergeCell ref="C55:D55"/>
    <mergeCell ref="C32:C33"/>
    <mergeCell ref="F30:H31"/>
    <mergeCell ref="C38:C39"/>
    <mergeCell ref="E38:E39"/>
    <mergeCell ref="G38:G39"/>
    <mergeCell ref="H38:H39"/>
    <mergeCell ref="F38:F39"/>
    <mergeCell ref="D32:D33"/>
    <mergeCell ref="E32:H33"/>
    <mergeCell ref="B32:B33"/>
    <mergeCell ref="B36:B37"/>
    <mergeCell ref="C36:D37"/>
    <mergeCell ref="E36:E37"/>
    <mergeCell ref="F36:F37"/>
    <mergeCell ref="G36:G37"/>
    <mergeCell ref="H36:H37"/>
    <mergeCell ref="B34:B35"/>
    <mergeCell ref="C34:C35"/>
    <mergeCell ref="D34:D35"/>
    <mergeCell ref="E34:F35"/>
    <mergeCell ref="G34:G35"/>
    <mergeCell ref="H34:H35"/>
    <mergeCell ref="G22:G23"/>
    <mergeCell ref="H22:H23"/>
    <mergeCell ref="B30:B31"/>
    <mergeCell ref="C30:E31"/>
    <mergeCell ref="B27:B28"/>
    <mergeCell ref="F27:F28"/>
    <mergeCell ref="G27:G28"/>
    <mergeCell ref="H27:H28"/>
    <mergeCell ref="C27:D28"/>
    <mergeCell ref="E27:E28"/>
    <mergeCell ref="C20:F21"/>
    <mergeCell ref="G20:G21"/>
    <mergeCell ref="C7:D8"/>
    <mergeCell ref="B7:B8"/>
    <mergeCell ref="E7:E8"/>
    <mergeCell ref="F7:H8"/>
    <mergeCell ref="H18:H19"/>
    <mergeCell ref="G18:G19"/>
    <mergeCell ref="B10:B11"/>
    <mergeCell ref="C10:H11"/>
    <mergeCell ref="C12:H13"/>
    <mergeCell ref="B16:B17"/>
    <mergeCell ref="C16:H17"/>
    <mergeCell ref="B14:B15"/>
    <mergeCell ref="C14:D15"/>
    <mergeCell ref="Q23:Q25"/>
    <mergeCell ref="Q26:Q29"/>
    <mergeCell ref="Q30:Q31"/>
    <mergeCell ref="Q32:Q35"/>
    <mergeCell ref="H20:H21"/>
  </mergeCells>
  <phoneticPr fontId="14"/>
  <dataValidations count="11">
    <dataValidation type="list" allowBlank="1" showInputMessage="1" showErrorMessage="1" sqref="C7" xr:uid="{BA41B39F-842D-4B0F-83AE-645295389037}">
      <formula1>$K$22:$K$32</formula1>
    </dataValidation>
    <dataValidation type="list" allowBlank="1" showInputMessage="1" showErrorMessage="1" sqref="C32:C33" xr:uid="{F468EF71-BEF1-41EF-9DDA-43BDE7CD0A8B}">
      <formula1>$X$16:$X$18</formula1>
    </dataValidation>
    <dataValidation type="list" allowBlank="1" showInputMessage="1" showErrorMessage="1" sqref="C30:E31" xr:uid="{4CA1E353-AAFE-42D5-849C-A32F0B2867D1}">
      <formula1>$Y$16:$Y$23</formula1>
    </dataValidation>
    <dataValidation type="list" allowBlank="1" showInputMessage="1" showErrorMessage="1" sqref="F30:H31" xr:uid="{5F132BF8-B367-4EB8-876E-E361154D2654}">
      <formula1>$AA$16:$AA$31</formula1>
    </dataValidation>
    <dataValidation type="list" allowBlank="1" showInputMessage="1" showErrorMessage="1" sqref="G38:G39 C38:C39 E38:E39" xr:uid="{6D2A728A-5D67-44BE-8D7F-90FD1E6C4D26}">
      <formula1>$X$20:$X$21</formula1>
    </dataValidation>
    <dataValidation type="list" allowBlank="1" showInputMessage="1" showErrorMessage="1" sqref="H18:H19" xr:uid="{DEA41A79-82F7-4C19-9AE2-95310EA8B8EE}">
      <formula1>$K$35:$K$38</formula1>
    </dataValidation>
    <dataValidation type="list" allowBlank="1" showInputMessage="1" showErrorMessage="1" sqref="C34:C35" xr:uid="{41489E50-1FBB-4AF6-AAED-BFC4CD415C05}">
      <formula1>$K$45:$K$48</formula1>
    </dataValidation>
    <dataValidation type="list" allowBlank="1" showInputMessage="1" showErrorMessage="1" sqref="H27:H28" xr:uid="{43C735EB-F0BD-48E7-848E-A516B5FCC015}">
      <formula1>K41:K42</formula1>
    </dataValidation>
    <dataValidation type="list" allowBlank="1" showInputMessage="1" showErrorMessage="1" sqref="C55:D55" xr:uid="{AFFA635C-ADAC-4E39-ABEA-8AE49992FB92}">
      <formula1>$K$51:$K$53</formula1>
    </dataValidation>
    <dataValidation type="list" allowBlank="1" showInputMessage="1" showErrorMessage="1" sqref="C58:D58" xr:uid="{235E4CDE-F932-4940-BEC1-F5D3F670922C}">
      <formula1>$K$56:$K$60</formula1>
    </dataValidation>
    <dataValidation type="list" allowBlank="1" showInputMessage="1" showErrorMessage="1" sqref="C5:D6" xr:uid="{B56ACDD4-E413-4CAC-A873-72BEDCABBFD3}">
      <formula1>$K$16:$K$18</formula1>
    </dataValidation>
  </dataValidations>
  <pageMargins left="0.25" right="0.25"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L45"/>
  <sheetViews>
    <sheetView view="pageBreakPreview" topLeftCell="A13" zoomScaleNormal="100" zoomScaleSheetLayoutView="100" workbookViewId="0">
      <selection activeCell="H35" sqref="H35"/>
    </sheetView>
  </sheetViews>
  <sheetFormatPr defaultRowHeight="14.25"/>
  <cols>
    <col min="1" max="1" width="5.875" style="64" customWidth="1"/>
    <col min="2" max="2" width="3" style="64" customWidth="1"/>
    <col min="3" max="3" width="9.25" style="64" customWidth="1"/>
    <col min="4" max="4" width="2.875" style="64" customWidth="1"/>
    <col min="5" max="5" width="9.25" style="64" customWidth="1"/>
    <col min="6" max="7" width="10.375" style="64" customWidth="1"/>
    <col min="8" max="8" width="6.25" style="64" customWidth="1"/>
    <col min="9" max="10" width="10.375" style="64" customWidth="1"/>
    <col min="11" max="11" width="6.125" style="64" customWidth="1"/>
    <col min="12" max="12" width="2.125" style="64" customWidth="1"/>
    <col min="13" max="16384" width="9" style="64"/>
  </cols>
  <sheetData>
    <row r="3" spans="1:12">
      <c r="I3" s="403">
        <f>入力シート!F5</f>
        <v>0</v>
      </c>
      <c r="J3" s="403"/>
      <c r="K3" s="403"/>
    </row>
    <row r="5" spans="1:12">
      <c r="A5" s="64">
        <f>入力シート!C20</f>
        <v>0</v>
      </c>
    </row>
    <row r="6" spans="1:12">
      <c r="A6" s="64" t="str">
        <f>入力シート!H20&amp;"　"&amp;入力シート!C18&amp;"殿"</f>
        <v>　殿</v>
      </c>
    </row>
    <row r="7" spans="1:12">
      <c r="I7" s="66" t="s">
        <v>200</v>
      </c>
      <c r="J7" s="66"/>
      <c r="K7" s="66"/>
      <c r="L7" s="66"/>
    </row>
    <row r="8" spans="1:12">
      <c r="I8" s="409">
        <f>入力シート!C30</f>
        <v>0</v>
      </c>
      <c r="J8" s="409"/>
      <c r="K8" s="409"/>
      <c r="L8" s="409"/>
    </row>
    <row r="9" spans="1:12">
      <c r="I9" s="66" t="str">
        <f>入力シート!C32&amp;"　"&amp;入力シート!E32</f>
        <v>　</v>
      </c>
      <c r="J9" s="66"/>
      <c r="K9" s="66"/>
      <c r="L9" s="66"/>
    </row>
    <row r="12" spans="1:12" ht="29.25" customHeight="1">
      <c r="C12" s="404" t="str">
        <f>入力シート!C10&amp;"に対する研究協力（依頼）"</f>
        <v>に対する研究協力（依頼）</v>
      </c>
      <c r="D12" s="404"/>
      <c r="E12" s="404"/>
      <c r="F12" s="404"/>
      <c r="G12" s="404"/>
      <c r="H12" s="404"/>
      <c r="I12" s="404"/>
      <c r="J12" s="404"/>
    </row>
    <row r="13" spans="1:12" ht="29.25" customHeight="1">
      <c r="C13" s="404"/>
      <c r="D13" s="404"/>
      <c r="E13" s="404"/>
      <c r="F13" s="404"/>
      <c r="G13" s="404"/>
      <c r="H13" s="404"/>
      <c r="I13" s="404"/>
      <c r="J13" s="404"/>
    </row>
    <row r="15" spans="1:12">
      <c r="A15" s="405" t="str">
        <f>"　研究遂行上必要なため、「"&amp;入力シート!C12&amp;"」に対する研究協力をお願い申し上げます。ご承諾いただけるようでしたら、別添「承諾書」のご提出をお願いいたします。"</f>
        <v>　研究遂行上必要なため、「」に対する研究協力をお願い申し上げます。ご承諾いただけるようでしたら、別添「承諾書」のご提出をお願いいたします。</v>
      </c>
      <c r="B15" s="405"/>
      <c r="C15" s="405"/>
      <c r="D15" s="405"/>
      <c r="E15" s="405"/>
      <c r="F15" s="405"/>
      <c r="G15" s="405"/>
      <c r="H15" s="405"/>
      <c r="I15" s="405"/>
      <c r="J15" s="405"/>
      <c r="K15" s="405"/>
    </row>
    <row r="16" spans="1:12">
      <c r="A16" s="405"/>
      <c r="B16" s="405"/>
      <c r="C16" s="405"/>
      <c r="D16" s="405"/>
      <c r="E16" s="405"/>
      <c r="F16" s="405"/>
      <c r="G16" s="405"/>
      <c r="H16" s="405"/>
      <c r="I16" s="405"/>
      <c r="J16" s="405"/>
      <c r="K16" s="405"/>
    </row>
    <row r="17" spans="1:11">
      <c r="A17" s="405"/>
      <c r="B17" s="405"/>
      <c r="C17" s="405"/>
      <c r="D17" s="405"/>
      <c r="E17" s="405"/>
      <c r="F17" s="405"/>
      <c r="G17" s="405"/>
      <c r="H17" s="405"/>
      <c r="I17" s="405"/>
      <c r="J17" s="405"/>
      <c r="K17" s="405"/>
    </row>
    <row r="18" spans="1:11">
      <c r="A18" s="405"/>
      <c r="B18" s="405"/>
      <c r="C18" s="405"/>
      <c r="D18" s="405"/>
      <c r="E18" s="405"/>
      <c r="F18" s="405"/>
      <c r="G18" s="405"/>
      <c r="H18" s="405"/>
      <c r="I18" s="405"/>
      <c r="J18" s="405"/>
      <c r="K18" s="405"/>
    </row>
    <row r="19" spans="1:11">
      <c r="A19" s="405"/>
      <c r="B19" s="405"/>
      <c r="C19" s="405"/>
      <c r="D19" s="405"/>
      <c r="E19" s="405"/>
      <c r="F19" s="405"/>
      <c r="G19" s="405"/>
      <c r="H19" s="405"/>
      <c r="I19" s="405"/>
      <c r="J19" s="405"/>
      <c r="K19" s="405"/>
    </row>
    <row r="20" spans="1:11">
      <c r="A20" s="65"/>
      <c r="B20" s="65"/>
      <c r="C20" s="65"/>
      <c r="D20" s="65"/>
      <c r="E20" s="65"/>
      <c r="F20" s="65"/>
      <c r="G20" s="65"/>
      <c r="H20" s="65"/>
      <c r="I20" s="65"/>
      <c r="J20" s="65"/>
      <c r="K20" s="65"/>
    </row>
    <row r="22" spans="1:11">
      <c r="B22" s="138" t="s">
        <v>244</v>
      </c>
      <c r="C22" s="139" t="s">
        <v>249</v>
      </c>
      <c r="E22" s="64">
        <f>入力シート!C10</f>
        <v>0</v>
      </c>
    </row>
    <row r="26" spans="1:11">
      <c r="B26" s="138" t="s">
        <v>245</v>
      </c>
      <c r="C26" s="74" t="s">
        <v>250</v>
      </c>
      <c r="E26" s="408" t="e">
        <f>入力シート!C47</f>
        <v>#VALUE!</v>
      </c>
      <c r="F26" s="408"/>
      <c r="G26" s="68"/>
    </row>
    <row r="27" spans="1:11" ht="5.25" customHeight="1">
      <c r="D27" s="66"/>
      <c r="E27" s="67"/>
      <c r="F27" s="69"/>
      <c r="G27" s="69"/>
      <c r="H27" s="70"/>
      <c r="I27" s="71"/>
      <c r="J27" s="72"/>
    </row>
    <row r="28" spans="1:11">
      <c r="D28" s="77" t="s">
        <v>84</v>
      </c>
      <c r="E28" s="67"/>
      <c r="F28" s="67"/>
      <c r="G28" s="67"/>
      <c r="H28" s="67"/>
      <c r="I28" s="67"/>
      <c r="J28" s="67"/>
    </row>
    <row r="29" spans="1:11">
      <c r="D29" s="77" t="s">
        <v>87</v>
      </c>
      <c r="E29" s="67"/>
      <c r="F29" s="67"/>
      <c r="G29" s="67"/>
      <c r="H29" s="67"/>
      <c r="I29" s="67"/>
      <c r="J29" s="67"/>
    </row>
    <row r="33" spans="2:11">
      <c r="B33" s="138" t="s">
        <v>246</v>
      </c>
      <c r="C33" s="74" t="s">
        <v>29</v>
      </c>
      <c r="E33" s="64" t="s">
        <v>255</v>
      </c>
      <c r="F33" s="406">
        <f>入力シート!C14</f>
        <v>0</v>
      </c>
      <c r="G33" s="406"/>
      <c r="H33" s="75" t="str">
        <f>IF(入力シート!F14="","","から")</f>
        <v/>
      </c>
      <c r="I33" s="407" t="str">
        <f>IF(入力シート!F14="","",入力シート!F14)</f>
        <v/>
      </c>
      <c r="J33" s="407"/>
      <c r="K33" s="64" t="str">
        <f>IF(入力シート!F14="","","まで")</f>
        <v/>
      </c>
    </row>
    <row r="34" spans="2:11" ht="14.25" customHeight="1">
      <c r="G34" s="79"/>
    </row>
    <row r="35" spans="2:11" ht="14.25" customHeight="1">
      <c r="D35" s="74"/>
      <c r="E35" s="64" t="str">
        <f>IF(入力シート!E25="","","時間")</f>
        <v/>
      </c>
      <c r="F35" s="402" t="str">
        <f>IF(入力シート!C25="","",入力シート!C25)</f>
        <v/>
      </c>
      <c r="G35" s="402"/>
      <c r="H35" s="75" t="str">
        <f>IF(入力シート!E25="","","から")</f>
        <v/>
      </c>
      <c r="I35" s="402" t="str">
        <f>IF(入力シート!E25="","",入力シート!E25)</f>
        <v/>
      </c>
      <c r="J35" s="402"/>
      <c r="K35" s="64" t="str">
        <f>IF(入力シート!E25="","","まで")</f>
        <v/>
      </c>
    </row>
    <row r="36" spans="2:11" ht="14.25" customHeight="1">
      <c r="G36" s="94"/>
    </row>
    <row r="37" spans="2:11" ht="14.25" customHeight="1">
      <c r="E37" s="76"/>
      <c r="F37" s="73"/>
      <c r="G37" s="73"/>
    </row>
    <row r="39" spans="2:11">
      <c r="B39" s="138" t="s">
        <v>247</v>
      </c>
      <c r="C39" s="74" t="s">
        <v>251</v>
      </c>
      <c r="E39" s="64">
        <f>入力シート!C16</f>
        <v>0</v>
      </c>
    </row>
    <row r="43" spans="2:11">
      <c r="B43" s="138" t="s">
        <v>248</v>
      </c>
      <c r="C43" s="74" t="s">
        <v>252</v>
      </c>
    </row>
    <row r="45" spans="2:11">
      <c r="C45" s="137" t="s">
        <v>30</v>
      </c>
    </row>
  </sheetData>
  <mergeCells count="9">
    <mergeCell ref="F35:G35"/>
    <mergeCell ref="I35:J35"/>
    <mergeCell ref="I3:K3"/>
    <mergeCell ref="C12:J13"/>
    <mergeCell ref="A15:K19"/>
    <mergeCell ref="F33:G33"/>
    <mergeCell ref="I33:J33"/>
    <mergeCell ref="E26:F26"/>
    <mergeCell ref="I8:L8"/>
  </mergeCells>
  <phoneticPr fontId="9"/>
  <pageMargins left="0.9055118110236221" right="0.70866141732283472" top="0.9448818897637796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47"/>
  <sheetViews>
    <sheetView view="pageBreakPreview" zoomScale="106" zoomScaleNormal="100" zoomScaleSheetLayoutView="106" workbookViewId="0">
      <selection activeCell="I27" sqref="I27:J27"/>
    </sheetView>
  </sheetViews>
  <sheetFormatPr defaultRowHeight="14.25"/>
  <cols>
    <col min="1" max="1" width="9" style="64" customWidth="1"/>
    <col min="2" max="2" width="3.625" style="64" customWidth="1"/>
    <col min="3" max="3" width="9" style="64" customWidth="1"/>
    <col min="4" max="4" width="3.75" style="64" customWidth="1"/>
    <col min="5" max="15" width="9" style="64" customWidth="1"/>
    <col min="16" max="16384" width="9" style="64"/>
  </cols>
  <sheetData>
    <row r="2" spans="1:11">
      <c r="I2" s="410" t="s">
        <v>28</v>
      </c>
      <c r="J2" s="410"/>
      <c r="K2" s="410"/>
    </row>
    <row r="4" spans="1:11">
      <c r="C4" s="404" t="s">
        <v>222</v>
      </c>
      <c r="D4" s="404"/>
      <c r="E4" s="404"/>
      <c r="F4" s="404"/>
      <c r="G4" s="404"/>
      <c r="H4" s="404"/>
      <c r="I4" s="404"/>
      <c r="J4" s="404"/>
    </row>
    <row r="5" spans="1:11">
      <c r="C5" s="404"/>
      <c r="D5" s="404"/>
      <c r="E5" s="404"/>
      <c r="F5" s="404"/>
      <c r="G5" s="404"/>
      <c r="H5" s="404"/>
      <c r="I5" s="404"/>
      <c r="J5" s="404"/>
    </row>
    <row r="7" spans="1:11">
      <c r="A7" s="412" t="str">
        <f>"私は、下記のとおり、「"&amp;入力シート!C12&amp;"」に対する研究協力を承諾いたします。"</f>
        <v>私は、下記のとおり、「」に対する研究協力を承諾いたします。</v>
      </c>
      <c r="B7" s="412"/>
      <c r="C7" s="412"/>
      <c r="D7" s="412"/>
      <c r="E7" s="412"/>
      <c r="F7" s="412"/>
      <c r="G7" s="412"/>
      <c r="H7" s="412"/>
      <c r="I7" s="412"/>
      <c r="J7" s="412"/>
      <c r="K7" s="412"/>
    </row>
    <row r="8" spans="1:11">
      <c r="A8" s="412"/>
      <c r="B8" s="412"/>
      <c r="C8" s="412"/>
      <c r="D8" s="412"/>
      <c r="E8" s="412"/>
      <c r="F8" s="412"/>
      <c r="G8" s="412"/>
      <c r="H8" s="412"/>
      <c r="I8" s="412"/>
      <c r="J8" s="412"/>
      <c r="K8" s="412"/>
    </row>
    <row r="9" spans="1:11">
      <c r="A9" s="412"/>
      <c r="B9" s="412"/>
      <c r="C9" s="412"/>
      <c r="D9" s="412"/>
      <c r="E9" s="412"/>
      <c r="F9" s="412"/>
      <c r="G9" s="412"/>
      <c r="H9" s="412"/>
      <c r="I9" s="412"/>
      <c r="J9" s="412"/>
      <c r="K9" s="412"/>
    </row>
    <row r="10" spans="1:11">
      <c r="A10" s="412"/>
      <c r="B10" s="412"/>
      <c r="C10" s="412"/>
      <c r="D10" s="412"/>
      <c r="E10" s="412"/>
      <c r="F10" s="412"/>
      <c r="G10" s="412"/>
      <c r="H10" s="412"/>
      <c r="I10" s="412"/>
      <c r="J10" s="412"/>
      <c r="K10" s="412"/>
    </row>
    <row r="11" spans="1:11">
      <c r="A11" s="412"/>
      <c r="B11" s="412"/>
      <c r="C11" s="412"/>
      <c r="D11" s="412"/>
      <c r="E11" s="412"/>
      <c r="F11" s="412"/>
      <c r="G11" s="412"/>
      <c r="H11" s="412"/>
      <c r="I11" s="412"/>
      <c r="J11" s="412"/>
      <c r="K11" s="412"/>
    </row>
    <row r="12" spans="1:11">
      <c r="A12" s="136"/>
      <c r="B12" s="136"/>
      <c r="C12" s="136"/>
      <c r="D12" s="136"/>
      <c r="E12" s="136"/>
      <c r="F12" s="136"/>
      <c r="G12" s="136"/>
      <c r="H12" s="136"/>
      <c r="I12" s="136"/>
      <c r="J12" s="136"/>
      <c r="K12" s="136"/>
    </row>
    <row r="13" spans="1:11">
      <c r="A13" s="65"/>
      <c r="B13" s="65"/>
      <c r="C13" s="65"/>
      <c r="D13" s="65"/>
      <c r="E13" s="65"/>
      <c r="F13" s="65"/>
      <c r="G13" s="65"/>
      <c r="H13" s="65"/>
      <c r="I13" s="65"/>
      <c r="J13" s="65"/>
      <c r="K13" s="65"/>
    </row>
    <row r="14" spans="1:11">
      <c r="B14" s="138" t="s">
        <v>244</v>
      </c>
      <c r="C14" s="139" t="s">
        <v>249</v>
      </c>
      <c r="E14" s="64">
        <f>入力シート!C10</f>
        <v>0</v>
      </c>
    </row>
    <row r="18" spans="2:11">
      <c r="B18" s="138" t="s">
        <v>245</v>
      </c>
      <c r="C18" s="74" t="s">
        <v>250</v>
      </c>
      <c r="E18" s="408" t="e">
        <f>入力シート!C47</f>
        <v>#VALUE!</v>
      </c>
      <c r="F18" s="408"/>
      <c r="G18" s="68"/>
    </row>
    <row r="19" spans="2:11" ht="5.25" customHeight="1">
      <c r="D19" s="66"/>
      <c r="E19" s="67"/>
      <c r="F19" s="69"/>
      <c r="G19" s="69"/>
      <c r="H19" s="70"/>
      <c r="I19" s="71"/>
      <c r="J19" s="72"/>
    </row>
    <row r="20" spans="2:11">
      <c r="D20" s="77" t="s">
        <v>84</v>
      </c>
      <c r="E20" s="67"/>
      <c r="F20" s="67"/>
      <c r="G20" s="67"/>
      <c r="H20" s="67"/>
      <c r="I20" s="67"/>
      <c r="J20" s="67"/>
    </row>
    <row r="21" spans="2:11">
      <c r="D21" s="77" t="s">
        <v>87</v>
      </c>
      <c r="E21" s="67"/>
      <c r="F21" s="67"/>
      <c r="G21" s="67"/>
      <c r="H21" s="67"/>
      <c r="I21" s="67"/>
      <c r="J21" s="67"/>
    </row>
    <row r="25" spans="2:11">
      <c r="B25" s="138" t="s">
        <v>246</v>
      </c>
      <c r="C25" s="74" t="s">
        <v>29</v>
      </c>
      <c r="E25" s="64" t="s">
        <v>255</v>
      </c>
      <c r="F25" s="406">
        <f>入力シート!C14</f>
        <v>0</v>
      </c>
      <c r="G25" s="406"/>
      <c r="H25" s="75" t="str">
        <f>IF(入力シート!F14="","","から")</f>
        <v/>
      </c>
      <c r="I25" s="407" t="str">
        <f>IF(入力シート!F14="","",入力シート!F14)</f>
        <v/>
      </c>
      <c r="J25" s="407"/>
      <c r="K25" s="64" t="str">
        <f>IF(入力シート!F14="","","まで")</f>
        <v/>
      </c>
    </row>
    <row r="26" spans="2:11" ht="14.25" customHeight="1">
      <c r="G26" s="79"/>
    </row>
    <row r="27" spans="2:11" ht="14.25" customHeight="1">
      <c r="D27" s="74"/>
      <c r="E27" s="64" t="str">
        <f>IF(入力シート!E25="","","時間")</f>
        <v/>
      </c>
      <c r="F27" s="402" t="str">
        <f>IF(入力シート!C25="","",入力シート!C25)</f>
        <v/>
      </c>
      <c r="G27" s="402"/>
      <c r="H27" s="75" t="str">
        <f>IF(入力シート!E25="","","から")</f>
        <v/>
      </c>
      <c r="I27" s="402" t="str">
        <f>IF(入力シート!E25="","",入力シート!E25)</f>
        <v/>
      </c>
      <c r="J27" s="402"/>
      <c r="K27" s="64" t="str">
        <f>IF(入力シート!E17="","","まで")</f>
        <v/>
      </c>
    </row>
    <row r="28" spans="2:11" ht="14.25" customHeight="1">
      <c r="G28" s="94"/>
    </row>
    <row r="29" spans="2:11" ht="14.25" customHeight="1">
      <c r="E29" s="76"/>
      <c r="F29" s="73"/>
      <c r="G29" s="73"/>
    </row>
    <row r="31" spans="2:11">
      <c r="B31" s="138" t="s">
        <v>247</v>
      </c>
      <c r="C31" s="74" t="s">
        <v>251</v>
      </c>
      <c r="E31" s="64">
        <f>入力シート!C16</f>
        <v>0</v>
      </c>
    </row>
    <row r="35" spans="3:10">
      <c r="C35" s="64" t="s">
        <v>31</v>
      </c>
      <c r="E35" s="64" t="s">
        <v>32</v>
      </c>
    </row>
    <row r="37" spans="3:10">
      <c r="E37" s="78"/>
      <c r="F37" s="78"/>
      <c r="G37" s="78"/>
      <c r="H37" s="78"/>
      <c r="I37" s="78"/>
      <c r="J37" s="78"/>
    </row>
    <row r="39" spans="3:10">
      <c r="C39" s="64" t="s">
        <v>33</v>
      </c>
    </row>
    <row r="41" spans="3:10">
      <c r="E41" s="78"/>
      <c r="F41" s="78"/>
      <c r="G41" s="78"/>
      <c r="H41" s="78"/>
      <c r="I41" s="78"/>
      <c r="J41" s="78"/>
    </row>
    <row r="43" spans="3:10">
      <c r="C43" s="64" t="s">
        <v>34</v>
      </c>
    </row>
    <row r="44" spans="3:10">
      <c r="I44" s="411" t="s">
        <v>35</v>
      </c>
    </row>
    <row r="45" spans="3:10" ht="17.25" customHeight="1">
      <c r="E45" s="78"/>
      <c r="F45" s="78"/>
      <c r="G45" s="78"/>
      <c r="H45" s="78"/>
      <c r="I45" s="411"/>
    </row>
    <row r="47" spans="3:10">
      <c r="E47" s="64" t="s">
        <v>36</v>
      </c>
    </row>
  </sheetData>
  <mergeCells count="9">
    <mergeCell ref="I2:K2"/>
    <mergeCell ref="I44:I45"/>
    <mergeCell ref="C4:J5"/>
    <mergeCell ref="A7:K11"/>
    <mergeCell ref="E18:F18"/>
    <mergeCell ref="F25:G25"/>
    <mergeCell ref="I25:J25"/>
    <mergeCell ref="F27:G27"/>
    <mergeCell ref="I27:J27"/>
  </mergeCells>
  <phoneticPr fontId="9"/>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6A739-D6F4-470D-B939-EF84D375E736}">
  <sheetPr>
    <pageSetUpPr fitToPage="1"/>
  </sheetPr>
  <dimension ref="A1:AN27"/>
  <sheetViews>
    <sheetView view="pageBreakPreview" topLeftCell="A2" zoomScale="85" zoomScaleNormal="85" zoomScaleSheetLayoutView="85" workbookViewId="0">
      <selection activeCell="AO16" sqref="AO16"/>
    </sheetView>
  </sheetViews>
  <sheetFormatPr defaultColWidth="10.125" defaultRowHeight="13.5"/>
  <cols>
    <col min="1" max="32" width="2.875" style="83" customWidth="1"/>
    <col min="33" max="35" width="2.75" style="83" customWidth="1"/>
    <col min="36" max="36" width="23.375" style="83" customWidth="1"/>
    <col min="37" max="38" width="12.75" style="83" customWidth="1"/>
    <col min="39" max="248" width="10.125" style="83" customWidth="1"/>
    <col min="249" max="249" width="4" style="83" customWidth="1"/>
    <col min="250" max="16384" width="10.125" style="83"/>
  </cols>
  <sheetData>
    <row r="1" spans="1:40" s="80" customFormat="1" ht="34.9" customHeight="1">
      <c r="V1" s="413" t="s">
        <v>217</v>
      </c>
      <c r="W1" s="413"/>
      <c r="X1" s="413"/>
      <c r="Y1" s="413"/>
      <c r="Z1" s="413"/>
      <c r="AA1" s="413"/>
      <c r="AB1" s="413"/>
      <c r="AC1" s="413"/>
      <c r="AD1" s="413"/>
      <c r="AE1" s="413"/>
    </row>
    <row r="2" spans="1:40" s="80" customFormat="1" ht="34.9" customHeight="1">
      <c r="V2" s="81"/>
      <c r="W2" s="81"/>
      <c r="X2" s="81"/>
      <c r="Y2" s="81"/>
      <c r="Z2" s="81"/>
      <c r="AA2" s="81"/>
      <c r="AB2" s="81"/>
      <c r="AC2" s="81"/>
      <c r="AD2" s="81"/>
      <c r="AE2" s="81"/>
    </row>
    <row r="3" spans="1:40" ht="34.9" customHeight="1">
      <c r="A3" s="414" t="s">
        <v>202</v>
      </c>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row>
    <row r="4" spans="1:40" ht="34.9"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row>
    <row r="5" spans="1:40" s="80" customFormat="1" ht="34.9" customHeight="1">
      <c r="A5" s="84" t="s">
        <v>203</v>
      </c>
    </row>
    <row r="6" spans="1:40" s="80" customFormat="1" ht="34.9" customHeight="1">
      <c r="K6" s="85"/>
      <c r="L6" s="85"/>
      <c r="M6" s="85"/>
      <c r="P6" s="85"/>
      <c r="Q6" s="85"/>
      <c r="R6" s="85"/>
      <c r="S6" s="85"/>
      <c r="T6" s="85"/>
      <c r="U6" s="85"/>
      <c r="V6" s="85"/>
      <c r="W6" s="85"/>
      <c r="X6" s="85"/>
      <c r="Y6" s="85"/>
      <c r="Z6" s="85"/>
      <c r="AA6" s="85"/>
    </row>
    <row r="7" spans="1:40" s="80" customFormat="1" ht="34.9" customHeight="1">
      <c r="G7" s="86"/>
      <c r="H7" s="86"/>
      <c r="K7" s="85"/>
      <c r="L7" s="85"/>
      <c r="M7" s="85"/>
      <c r="S7" s="415" t="s">
        <v>204</v>
      </c>
      <c r="T7" s="415"/>
      <c r="U7" s="415"/>
      <c r="V7" s="87"/>
      <c r="W7" s="416">
        <f>入力シート!C18</f>
        <v>0</v>
      </c>
      <c r="X7" s="416"/>
      <c r="Y7" s="416"/>
      <c r="Z7" s="416"/>
      <c r="AA7" s="416"/>
      <c r="AB7" s="416"/>
      <c r="AC7" s="416"/>
      <c r="AD7" s="416"/>
      <c r="AE7" s="416"/>
      <c r="AF7" s="416"/>
      <c r="AJ7" s="34" t="s">
        <v>65</v>
      </c>
      <c r="AK7" s="273" t="s">
        <v>212</v>
      </c>
      <c r="AL7" s="273" t="s">
        <v>213</v>
      </c>
      <c r="AM7" s="272"/>
      <c r="AN7" s="272"/>
    </row>
    <row r="8" spans="1:40" s="80" customFormat="1" ht="34.9" customHeight="1">
      <c r="AJ8" s="34" t="s">
        <v>66</v>
      </c>
      <c r="AK8" s="273" t="s">
        <v>212</v>
      </c>
      <c r="AL8" s="273" t="s">
        <v>213</v>
      </c>
    </row>
    <row r="9" spans="1:40" s="80" customFormat="1" ht="34.9" customHeight="1">
      <c r="A9" s="80" t="s">
        <v>205</v>
      </c>
      <c r="AJ9" s="34" t="s">
        <v>67</v>
      </c>
      <c r="AK9" s="273" t="s">
        <v>212</v>
      </c>
      <c r="AL9" s="273" t="s">
        <v>213</v>
      </c>
    </row>
    <row r="10" spans="1:40" s="80" customFormat="1" ht="34.9" customHeight="1">
      <c r="B10" s="87"/>
      <c r="C10" s="417" t="s">
        <v>206</v>
      </c>
      <c r="D10" s="417"/>
      <c r="E10" s="417"/>
      <c r="F10" s="417"/>
      <c r="G10" s="417"/>
      <c r="H10" s="418" t="e">
        <f>依頼書!E26</f>
        <v>#VALUE!</v>
      </c>
      <c r="I10" s="418"/>
      <c r="J10" s="418"/>
      <c r="K10" s="418"/>
      <c r="L10" s="418"/>
      <c r="M10" s="418"/>
      <c r="N10" s="418"/>
      <c r="O10" s="418"/>
      <c r="P10" s="88" t="s">
        <v>207</v>
      </c>
      <c r="Q10" s="88"/>
      <c r="R10" s="88"/>
      <c r="S10" s="88"/>
      <c r="T10" s="88"/>
      <c r="U10" s="88"/>
      <c r="V10" s="87"/>
      <c r="W10" s="89"/>
      <c r="X10" s="89"/>
      <c r="Y10" s="89"/>
      <c r="AJ10" s="34" t="s">
        <v>68</v>
      </c>
      <c r="AK10" s="273" t="s">
        <v>212</v>
      </c>
      <c r="AL10" s="273" t="s">
        <v>213</v>
      </c>
    </row>
    <row r="11" spans="1:40" s="80" customFormat="1" ht="34.9" customHeight="1">
      <c r="AJ11" s="34" t="s">
        <v>73</v>
      </c>
      <c r="AK11" s="273" t="s">
        <v>440</v>
      </c>
      <c r="AL11" s="273" t="s">
        <v>444</v>
      </c>
    </row>
    <row r="12" spans="1:40" s="80" customFormat="1" ht="34.9" customHeight="1">
      <c r="A12" s="80" t="s">
        <v>208</v>
      </c>
      <c r="D12" s="419">
        <f>依頼書!F33</f>
        <v>0</v>
      </c>
      <c r="E12" s="419"/>
      <c r="F12" s="419"/>
      <c r="G12" s="419"/>
      <c r="H12" s="419"/>
      <c r="I12" s="419"/>
      <c r="J12" s="419"/>
      <c r="K12" s="419"/>
      <c r="L12" s="419"/>
      <c r="M12" s="419"/>
      <c r="N12" s="420" t="str">
        <f>IF(入力シート!F14="","","から")</f>
        <v/>
      </c>
      <c r="O12" s="420"/>
      <c r="P12" s="419" t="str">
        <f>依頼書!I33</f>
        <v/>
      </c>
      <c r="Q12" s="419"/>
      <c r="R12" s="419"/>
      <c r="S12" s="419"/>
      <c r="T12" s="419"/>
      <c r="U12" s="419"/>
      <c r="V12" s="419"/>
      <c r="W12" s="419"/>
      <c r="X12" s="419"/>
      <c r="Y12" s="419"/>
      <c r="Z12" s="419"/>
      <c r="AA12" s="420" t="str">
        <f>IF(入力シート!F14="","","まで")</f>
        <v/>
      </c>
      <c r="AB12" s="420"/>
      <c r="AJ12" s="34" t="s">
        <v>74</v>
      </c>
      <c r="AK12" s="273" t="s">
        <v>440</v>
      </c>
      <c r="AL12" s="273" t="s">
        <v>444</v>
      </c>
    </row>
    <row r="13" spans="1:40" s="80" customFormat="1" ht="34.9" customHeight="1">
      <c r="A13" s="80" t="s">
        <v>209</v>
      </c>
      <c r="D13" s="421">
        <f>依頼書!E22</f>
        <v>0</v>
      </c>
      <c r="E13" s="422"/>
      <c r="F13" s="422"/>
      <c r="G13" s="422"/>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J13" s="34" t="s">
        <v>75</v>
      </c>
      <c r="AK13" s="273" t="s">
        <v>440</v>
      </c>
      <c r="AL13" s="273" t="s">
        <v>444</v>
      </c>
    </row>
    <row r="14" spans="1:40" s="80" customFormat="1" ht="34.9" customHeight="1">
      <c r="A14" s="80" t="s">
        <v>210</v>
      </c>
      <c r="D14" s="428" t="s">
        <v>211</v>
      </c>
      <c r="E14" s="428"/>
      <c r="F14" s="428"/>
      <c r="G14" s="428"/>
      <c r="H14" s="428"/>
      <c r="I14" s="428"/>
      <c r="K14" s="429" t="e">
        <f>入力シート!B52</f>
        <v>#VALUE!</v>
      </c>
      <c r="L14" s="429"/>
      <c r="M14" s="429"/>
      <c r="N14" s="429"/>
      <c r="O14" s="430" t="e">
        <f>VLOOKUP(入力シート!C7,AJ7:AL17,2,FALSE)</f>
        <v>#N/A</v>
      </c>
      <c r="P14" s="430"/>
      <c r="Q14" s="430"/>
      <c r="R14" s="430"/>
      <c r="S14" s="430"/>
      <c r="T14" s="431">
        <f>入力シート!D52</f>
        <v>0</v>
      </c>
      <c r="U14" s="431"/>
      <c r="V14" s="431"/>
      <c r="W14" s="431"/>
      <c r="X14" s="432" t="e">
        <f>VLOOKUP(入力シート!C7,AJ7:AL17,3,FALSE)</f>
        <v>#N/A</v>
      </c>
      <c r="Y14" s="432"/>
      <c r="Z14" s="432"/>
      <c r="AA14" s="423" t="e">
        <f>ROUNDUP(K14*T14,-2)</f>
        <v>#VALUE!</v>
      </c>
      <c r="AB14" s="423"/>
      <c r="AC14" s="423"/>
      <c r="AD14" s="423"/>
      <c r="AF14" s="80" t="s">
        <v>55</v>
      </c>
      <c r="AJ14" s="34" t="s">
        <v>69</v>
      </c>
      <c r="AK14" s="273" t="s">
        <v>441</v>
      </c>
      <c r="AL14" s="273" t="s">
        <v>219</v>
      </c>
    </row>
    <row r="15" spans="1:40" s="80" customFormat="1" ht="34.9" customHeight="1">
      <c r="D15" s="417" t="s">
        <v>214</v>
      </c>
      <c r="E15" s="417"/>
      <c r="F15" s="417"/>
      <c r="G15" s="417"/>
      <c r="H15" s="417"/>
      <c r="I15" s="417"/>
      <c r="J15" s="87"/>
      <c r="K15" s="424" t="e">
        <f>AA14+AA19</f>
        <v>#VALUE!</v>
      </c>
      <c r="L15" s="424"/>
      <c r="M15" s="424"/>
      <c r="N15" s="424"/>
      <c r="O15" s="415" t="s">
        <v>215</v>
      </c>
      <c r="P15" s="415"/>
      <c r="Q15" s="271"/>
      <c r="R15" s="87"/>
      <c r="S15" s="87"/>
      <c r="T15" s="425" t="e">
        <f>IF(入力シート!D46="","",入力シート!D46)</f>
        <v>#N/A</v>
      </c>
      <c r="U15" s="425"/>
      <c r="V15" s="425"/>
      <c r="W15" s="425"/>
      <c r="X15" s="426" t="s">
        <v>219</v>
      </c>
      <c r="Y15" s="426"/>
      <c r="Z15" s="426"/>
      <c r="AA15" s="427" t="e">
        <f>入力シート!D47</f>
        <v>#VALUE!</v>
      </c>
      <c r="AB15" s="427"/>
      <c r="AC15" s="427"/>
      <c r="AD15" s="427"/>
      <c r="AE15" s="87"/>
      <c r="AF15" s="87" t="s">
        <v>55</v>
      </c>
      <c r="AJ15" s="34" t="s">
        <v>70</v>
      </c>
      <c r="AK15" s="274" t="s">
        <v>442</v>
      </c>
      <c r="AL15" s="274" t="s">
        <v>219</v>
      </c>
    </row>
    <row r="16" spans="1:40" s="80" customFormat="1" ht="34.9" customHeight="1">
      <c r="D16" s="428" t="s">
        <v>216</v>
      </c>
      <c r="E16" s="428"/>
      <c r="F16" s="428"/>
      <c r="G16" s="428"/>
      <c r="H16" s="428"/>
      <c r="I16" s="428"/>
      <c r="AA16" s="433" t="e">
        <f>K15-AA15</f>
        <v>#VALUE!</v>
      </c>
      <c r="AB16" s="433"/>
      <c r="AC16" s="433"/>
      <c r="AD16" s="433"/>
      <c r="AF16" s="80" t="s">
        <v>55</v>
      </c>
      <c r="AJ16" s="34" t="s">
        <v>71</v>
      </c>
      <c r="AK16" s="274" t="s">
        <v>443</v>
      </c>
      <c r="AL16" s="274" t="s">
        <v>219</v>
      </c>
    </row>
    <row r="17" spans="1:38" s="80" customFormat="1" ht="34.9" customHeight="1">
      <c r="AJ17" s="34" t="s">
        <v>108</v>
      </c>
      <c r="AK17" s="11" t="s">
        <v>445</v>
      </c>
      <c r="AL17" s="11" t="s">
        <v>219</v>
      </c>
    </row>
    <row r="18" spans="1:38" ht="33.75" customHeight="1">
      <c r="A18" s="80"/>
    </row>
    <row r="19" spans="1:38" s="80" customFormat="1" ht="34.9" customHeight="1">
      <c r="D19" s="417" t="s">
        <v>218</v>
      </c>
      <c r="E19" s="417"/>
      <c r="F19" s="417"/>
      <c r="G19" s="417"/>
      <c r="H19" s="417"/>
      <c r="I19" s="417"/>
      <c r="J19" s="87"/>
      <c r="K19" s="424"/>
      <c r="L19" s="424"/>
      <c r="M19" s="424"/>
      <c r="N19" s="424"/>
      <c r="O19" s="415"/>
      <c r="P19" s="415"/>
      <c r="Q19" s="271"/>
      <c r="R19" s="87"/>
      <c r="S19" s="87"/>
      <c r="T19" s="434"/>
      <c r="U19" s="434"/>
      <c r="V19" s="434"/>
      <c r="W19" s="434"/>
      <c r="X19" s="426"/>
      <c r="Y19" s="426"/>
      <c r="Z19" s="426"/>
      <c r="AA19" s="427">
        <f>入力シート!H52</f>
        <v>0</v>
      </c>
      <c r="AB19" s="427"/>
      <c r="AC19" s="427"/>
      <c r="AD19" s="427"/>
      <c r="AE19" s="87"/>
      <c r="AF19" s="87" t="s">
        <v>55</v>
      </c>
      <c r="AI19" s="90" t="s">
        <v>220</v>
      </c>
    </row>
    <row r="20" spans="1:38" ht="15" customHeight="1"/>
    <row r="21" spans="1:38" ht="15" customHeight="1"/>
    <row r="22" spans="1:38" ht="27.75" customHeight="1"/>
    <row r="23" spans="1:38" ht="30.75" customHeight="1"/>
    <row r="24" spans="1:38" ht="27.75" customHeight="1"/>
    <row r="25" spans="1:38" ht="27.75" customHeight="1"/>
    <row r="26" spans="1:38" ht="27.75" customHeight="1"/>
    <row r="27" spans="1:38" ht="27.75" customHeight="1"/>
  </sheetData>
  <mergeCells count="31">
    <mergeCell ref="D16:I16"/>
    <mergeCell ref="AA16:AD16"/>
    <mergeCell ref="D19:I19"/>
    <mergeCell ref="K19:N19"/>
    <mergeCell ref="O19:P19"/>
    <mergeCell ref="T19:W19"/>
    <mergeCell ref="X19:Z19"/>
    <mergeCell ref="AA19:AD19"/>
    <mergeCell ref="AA14:AD14"/>
    <mergeCell ref="D15:I15"/>
    <mergeCell ref="K15:N15"/>
    <mergeCell ref="O15:P15"/>
    <mergeCell ref="T15:W15"/>
    <mergeCell ref="X15:Z15"/>
    <mergeCell ref="AA15:AD15"/>
    <mergeCell ref="D14:I14"/>
    <mergeCell ref="K14:N14"/>
    <mergeCell ref="O14:S14"/>
    <mergeCell ref="T14:W14"/>
    <mergeCell ref="X14:Z14"/>
    <mergeCell ref="D12:M12"/>
    <mergeCell ref="N12:O12"/>
    <mergeCell ref="P12:Z12"/>
    <mergeCell ref="AA12:AB12"/>
    <mergeCell ref="D13:AE13"/>
    <mergeCell ref="V1:AE1"/>
    <mergeCell ref="A3:AF3"/>
    <mergeCell ref="S7:U7"/>
    <mergeCell ref="W7:AF7"/>
    <mergeCell ref="C10:G10"/>
    <mergeCell ref="H10:O10"/>
  </mergeCells>
  <phoneticPr fontId="14"/>
  <dataValidations count="1">
    <dataValidation type="list" allowBlank="1" showInputMessage="1" showErrorMessage="1" sqref="T19" xr:uid="{BD0AA7F8-05FA-4035-9051-61EE6A8443DF}">
      <formula1>#REF!</formula1>
    </dataValidation>
  </dataValidations>
  <printOptions horizontalCentered="1"/>
  <pageMargins left="0.78740157480314965" right="0.78740157480314965" top="0.98425196850393704" bottom="0.98425196850393704" header="0.39370078740157483" footer="0.39370078740157483"/>
  <pageSetup paperSize="9" scale="94"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P47"/>
  <sheetViews>
    <sheetView topLeftCell="A7" zoomScaleNormal="100" workbookViewId="0">
      <selection activeCell="V25" sqref="V25"/>
    </sheetView>
  </sheetViews>
  <sheetFormatPr defaultColWidth="9" defaultRowHeight="13.5"/>
  <cols>
    <col min="1" max="5" width="2.5" style="3" customWidth="1"/>
    <col min="6" max="34" width="2.75" style="3" customWidth="1"/>
    <col min="35" max="36" width="9" style="3"/>
    <col min="37" max="37" width="18.625" style="3" bestFit="1" customWidth="1"/>
    <col min="38" max="16384" width="9" style="3"/>
  </cols>
  <sheetData>
    <row r="1" spans="1:34" ht="30" customHeight="1">
      <c r="A1" s="437" t="s">
        <v>223</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row>
    <row r="2" spans="1:34" ht="15" customHeight="1" thickBot="1">
      <c r="A2" s="4"/>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1:34" ht="33.75" customHeight="1">
      <c r="A3" s="548" t="s">
        <v>37</v>
      </c>
      <c r="B3" s="549"/>
      <c r="C3" s="549"/>
      <c r="D3" s="549"/>
      <c r="E3" s="550">
        <f>入力シート!C5</f>
        <v>0</v>
      </c>
      <c r="F3" s="551"/>
      <c r="G3" s="551"/>
      <c r="H3" s="551"/>
      <c r="I3" s="551"/>
      <c r="J3" s="551"/>
      <c r="K3" s="551"/>
      <c r="L3" s="551"/>
      <c r="M3" s="551"/>
      <c r="N3" s="551"/>
      <c r="O3" s="551"/>
      <c r="P3" s="551"/>
      <c r="Q3" s="551"/>
      <c r="R3" s="552"/>
      <c r="S3" s="553" t="s">
        <v>38</v>
      </c>
      <c r="T3" s="554"/>
      <c r="U3" s="554"/>
      <c r="V3" s="554"/>
      <c r="W3" s="554"/>
      <c r="X3" s="22"/>
      <c r="Y3" s="23"/>
      <c r="Z3" s="20"/>
      <c r="AA3" s="21"/>
      <c r="AB3" s="23"/>
      <c r="AC3" s="21"/>
      <c r="AD3" s="23"/>
      <c r="AE3" s="21"/>
      <c r="AF3" s="23"/>
      <c r="AG3" s="21"/>
      <c r="AH3" s="24"/>
    </row>
    <row r="4" spans="1:34" ht="33.75" customHeight="1">
      <c r="A4" s="555" t="s">
        <v>39</v>
      </c>
      <c r="B4" s="556"/>
      <c r="C4" s="556"/>
      <c r="D4" s="556"/>
      <c r="E4" s="557" t="str">
        <f>入力シート!C10&amp;"の支払い"</f>
        <v>の支払い</v>
      </c>
      <c r="F4" s="558"/>
      <c r="G4" s="558"/>
      <c r="H4" s="558"/>
      <c r="I4" s="558"/>
      <c r="J4" s="558"/>
      <c r="K4" s="558"/>
      <c r="L4" s="558"/>
      <c r="M4" s="558"/>
      <c r="N4" s="558"/>
      <c r="O4" s="558"/>
      <c r="P4" s="558"/>
      <c r="Q4" s="558"/>
      <c r="R4" s="558"/>
      <c r="S4" s="558"/>
      <c r="T4" s="558"/>
      <c r="U4" s="558"/>
      <c r="V4" s="558"/>
      <c r="W4" s="558"/>
      <c r="X4" s="558"/>
      <c r="Y4" s="558"/>
      <c r="Z4" s="558"/>
      <c r="AA4" s="558"/>
      <c r="AB4" s="558"/>
      <c r="AC4" s="558"/>
      <c r="AD4" s="558"/>
      <c r="AE4" s="558"/>
      <c r="AF4" s="558"/>
      <c r="AG4" s="558"/>
      <c r="AH4" s="559"/>
    </row>
    <row r="5" spans="1:34" ht="33.75" customHeight="1">
      <c r="A5" s="555" t="s">
        <v>229</v>
      </c>
      <c r="B5" s="556"/>
      <c r="C5" s="556"/>
      <c r="D5" s="556"/>
      <c r="E5" s="557" t="str">
        <f>入力シート!H5</f>
        <v>令和7年度</v>
      </c>
      <c r="F5" s="558"/>
      <c r="G5" s="558"/>
      <c r="H5" s="558"/>
      <c r="I5" s="558"/>
      <c r="J5" s="558"/>
      <c r="K5" s="558"/>
      <c r="L5" s="558"/>
      <c r="M5" s="560" t="s">
        <v>40</v>
      </c>
      <c r="N5" s="561"/>
      <c r="O5" s="561"/>
      <c r="P5" s="561"/>
      <c r="Q5" s="562"/>
      <c r="R5" s="558">
        <f>入力シート!C30</f>
        <v>0</v>
      </c>
      <c r="S5" s="558"/>
      <c r="T5" s="558"/>
      <c r="U5" s="558"/>
      <c r="V5" s="558"/>
      <c r="W5" s="558"/>
      <c r="X5" s="558"/>
      <c r="Y5" s="558"/>
      <c r="Z5" s="558"/>
      <c r="AA5" s="558"/>
      <c r="AB5" s="558"/>
      <c r="AC5" s="558"/>
      <c r="AD5" s="558"/>
      <c r="AE5" s="558"/>
      <c r="AF5" s="558"/>
      <c r="AG5" s="558"/>
      <c r="AH5" s="559"/>
    </row>
    <row r="6" spans="1:34" ht="33.75" customHeight="1">
      <c r="A6" s="555" t="s">
        <v>41</v>
      </c>
      <c r="B6" s="556"/>
      <c r="C6" s="556"/>
      <c r="D6" s="556"/>
      <c r="E6" s="557" t="s">
        <v>42</v>
      </c>
      <c r="F6" s="558"/>
      <c r="G6" s="558"/>
      <c r="H6" s="558"/>
      <c r="I6" s="558"/>
      <c r="J6" s="558"/>
      <c r="K6" s="558"/>
      <c r="L6" s="558"/>
      <c r="M6" s="566" t="s">
        <v>43</v>
      </c>
      <c r="N6" s="567"/>
      <c r="O6" s="567"/>
      <c r="P6" s="567"/>
      <c r="Q6" s="568"/>
      <c r="R6" s="557" t="str">
        <f>IF(入力シート!F30="","",入力シート!F30&amp;" 教室")</f>
        <v/>
      </c>
      <c r="S6" s="558"/>
      <c r="T6" s="558"/>
      <c r="U6" s="558"/>
      <c r="V6" s="558"/>
      <c r="W6" s="558"/>
      <c r="X6" s="558"/>
      <c r="Y6" s="558"/>
      <c r="Z6" s="558"/>
      <c r="AA6" s="558"/>
      <c r="AB6" s="558"/>
      <c r="AC6" s="558"/>
      <c r="AD6" s="558"/>
      <c r="AE6" s="558"/>
      <c r="AF6" s="558"/>
      <c r="AG6" s="558"/>
      <c r="AH6" s="559"/>
    </row>
    <row r="7" spans="1:34" ht="33.75" customHeight="1">
      <c r="A7" s="569" t="s">
        <v>44</v>
      </c>
      <c r="B7" s="500"/>
      <c r="C7" s="500"/>
      <c r="D7" s="500"/>
      <c r="E7" s="570">
        <f>入力シート!E32</f>
        <v>0</v>
      </c>
      <c r="F7" s="570"/>
      <c r="G7" s="570"/>
      <c r="H7" s="570"/>
      <c r="I7" s="570"/>
      <c r="J7" s="570"/>
      <c r="K7" s="570"/>
      <c r="L7" s="570"/>
      <c r="M7" s="570"/>
      <c r="N7" s="570"/>
      <c r="O7" s="570"/>
      <c r="P7" s="570"/>
      <c r="Q7" s="570"/>
      <c r="R7" s="570"/>
      <c r="S7" s="500" t="s">
        <v>45</v>
      </c>
      <c r="T7" s="500"/>
      <c r="U7" s="500"/>
      <c r="V7" s="500"/>
      <c r="W7" s="574">
        <f>入力シート!E32</f>
        <v>0</v>
      </c>
      <c r="X7" s="575"/>
      <c r="Y7" s="575"/>
      <c r="Z7" s="575"/>
      <c r="AA7" s="575"/>
      <c r="AB7" s="575"/>
      <c r="AC7" s="575"/>
      <c r="AD7" s="575"/>
      <c r="AE7" s="571"/>
      <c r="AF7" s="572"/>
      <c r="AG7" s="572"/>
      <c r="AH7" s="573"/>
    </row>
    <row r="8" spans="1:34" ht="33.75" customHeight="1">
      <c r="A8" s="513" t="s">
        <v>46</v>
      </c>
      <c r="B8" s="498"/>
      <c r="C8" s="498"/>
      <c r="D8" s="498"/>
      <c r="E8" s="498"/>
      <c r="F8" s="498"/>
      <c r="G8" s="498"/>
      <c r="H8" s="498"/>
      <c r="I8" s="498"/>
      <c r="J8" s="498"/>
      <c r="K8" s="498"/>
      <c r="L8" s="498"/>
      <c r="M8" s="497" t="s">
        <v>27</v>
      </c>
      <c r="N8" s="498"/>
      <c r="O8" s="498"/>
      <c r="P8" s="498"/>
      <c r="Q8" s="498"/>
      <c r="R8" s="498"/>
      <c r="S8" s="498"/>
      <c r="T8" s="498"/>
      <c r="U8" s="498"/>
      <c r="V8" s="498"/>
      <c r="W8" s="499"/>
      <c r="X8" s="498" t="s">
        <v>47</v>
      </c>
      <c r="Y8" s="498"/>
      <c r="Z8" s="498"/>
      <c r="AA8" s="498"/>
      <c r="AB8" s="498"/>
      <c r="AC8" s="498"/>
      <c r="AD8" s="498"/>
      <c r="AE8" s="498"/>
      <c r="AF8" s="498"/>
      <c r="AG8" s="498"/>
      <c r="AH8" s="505"/>
    </row>
    <row r="9" spans="1:34" ht="8.25" customHeight="1">
      <c r="A9" s="514" t="str">
        <f>入力シート!H34&amp;"　"&amp;入力シート!F36&amp;"　"&amp;入力シート!H36</f>
        <v>　　</v>
      </c>
      <c r="B9" s="515"/>
      <c r="C9" s="515"/>
      <c r="D9" s="515"/>
      <c r="E9" s="515"/>
      <c r="F9" s="515"/>
      <c r="G9" s="515"/>
      <c r="H9" s="515"/>
      <c r="I9" s="515"/>
      <c r="J9" s="515"/>
      <c r="K9" s="515"/>
      <c r="L9" s="516"/>
      <c r="M9" s="506">
        <f>入力シート!C34</f>
        <v>0</v>
      </c>
      <c r="N9" s="507"/>
      <c r="O9" s="507"/>
      <c r="P9" s="507"/>
      <c r="Q9" s="507"/>
      <c r="R9" s="507"/>
      <c r="S9" s="507"/>
      <c r="T9" s="507"/>
      <c r="U9" s="507"/>
      <c r="V9" s="507"/>
      <c r="W9" s="508"/>
      <c r="X9" s="507">
        <f>入力シート!C36</f>
        <v>0</v>
      </c>
      <c r="Y9" s="507"/>
      <c r="Z9" s="507"/>
      <c r="AA9" s="507"/>
      <c r="AB9" s="507"/>
      <c r="AC9" s="507"/>
      <c r="AD9" s="507"/>
      <c r="AE9" s="507"/>
      <c r="AF9" s="507"/>
      <c r="AG9" s="507"/>
      <c r="AH9" s="563"/>
    </row>
    <row r="10" spans="1:34" ht="8.25" customHeight="1">
      <c r="A10" s="517"/>
      <c r="B10" s="518"/>
      <c r="C10" s="518"/>
      <c r="D10" s="518"/>
      <c r="E10" s="518"/>
      <c r="F10" s="518"/>
      <c r="G10" s="518"/>
      <c r="H10" s="518"/>
      <c r="I10" s="518"/>
      <c r="J10" s="518"/>
      <c r="K10" s="518"/>
      <c r="L10" s="519"/>
      <c r="M10" s="509"/>
      <c r="N10" s="509"/>
      <c r="O10" s="509"/>
      <c r="P10" s="509"/>
      <c r="Q10" s="509"/>
      <c r="R10" s="509"/>
      <c r="S10" s="509"/>
      <c r="T10" s="509"/>
      <c r="U10" s="509"/>
      <c r="V10" s="509"/>
      <c r="W10" s="510"/>
      <c r="X10" s="509"/>
      <c r="Y10" s="509"/>
      <c r="Z10" s="509"/>
      <c r="AA10" s="509"/>
      <c r="AB10" s="509"/>
      <c r="AC10" s="509"/>
      <c r="AD10" s="509"/>
      <c r="AE10" s="509"/>
      <c r="AF10" s="509"/>
      <c r="AG10" s="509"/>
      <c r="AH10" s="564"/>
    </row>
    <row r="11" spans="1:34" ht="8.25" customHeight="1">
      <c r="A11" s="517"/>
      <c r="B11" s="518"/>
      <c r="C11" s="518"/>
      <c r="D11" s="518"/>
      <c r="E11" s="518"/>
      <c r="F11" s="518"/>
      <c r="G11" s="518"/>
      <c r="H11" s="518"/>
      <c r="I11" s="518"/>
      <c r="J11" s="518"/>
      <c r="K11" s="518"/>
      <c r="L11" s="519"/>
      <c r="M11" s="509"/>
      <c r="N11" s="509"/>
      <c r="O11" s="509"/>
      <c r="P11" s="509"/>
      <c r="Q11" s="509"/>
      <c r="R11" s="509"/>
      <c r="S11" s="509"/>
      <c r="T11" s="509"/>
      <c r="U11" s="509"/>
      <c r="V11" s="509"/>
      <c r="W11" s="510"/>
      <c r="X11" s="509"/>
      <c r="Y11" s="509"/>
      <c r="Z11" s="509"/>
      <c r="AA11" s="509"/>
      <c r="AB11" s="509"/>
      <c r="AC11" s="509"/>
      <c r="AD11" s="509"/>
      <c r="AE11" s="509"/>
      <c r="AF11" s="509"/>
      <c r="AG11" s="509"/>
      <c r="AH11" s="564"/>
    </row>
    <row r="12" spans="1:34" ht="8.25" customHeight="1">
      <c r="A12" s="517"/>
      <c r="B12" s="518"/>
      <c r="C12" s="518"/>
      <c r="D12" s="518"/>
      <c r="E12" s="518"/>
      <c r="F12" s="518"/>
      <c r="G12" s="518"/>
      <c r="H12" s="518"/>
      <c r="I12" s="518"/>
      <c r="J12" s="518"/>
      <c r="K12" s="518"/>
      <c r="L12" s="519"/>
      <c r="M12" s="509"/>
      <c r="N12" s="509"/>
      <c r="O12" s="509"/>
      <c r="P12" s="509"/>
      <c r="Q12" s="509"/>
      <c r="R12" s="509"/>
      <c r="S12" s="509"/>
      <c r="T12" s="509"/>
      <c r="U12" s="509"/>
      <c r="V12" s="509"/>
      <c r="W12" s="510"/>
      <c r="X12" s="509"/>
      <c r="Y12" s="509"/>
      <c r="Z12" s="509"/>
      <c r="AA12" s="509"/>
      <c r="AB12" s="509"/>
      <c r="AC12" s="509"/>
      <c r="AD12" s="509"/>
      <c r="AE12" s="509"/>
      <c r="AF12" s="509"/>
      <c r="AG12" s="509"/>
      <c r="AH12" s="564"/>
    </row>
    <row r="13" spans="1:34" ht="8.25" customHeight="1">
      <c r="A13" s="520"/>
      <c r="B13" s="521"/>
      <c r="C13" s="521"/>
      <c r="D13" s="521"/>
      <c r="E13" s="521"/>
      <c r="F13" s="521"/>
      <c r="G13" s="521"/>
      <c r="H13" s="521"/>
      <c r="I13" s="521"/>
      <c r="J13" s="521"/>
      <c r="K13" s="521"/>
      <c r="L13" s="522"/>
      <c r="M13" s="511"/>
      <c r="N13" s="511"/>
      <c r="O13" s="511"/>
      <c r="P13" s="511"/>
      <c r="Q13" s="511"/>
      <c r="R13" s="511"/>
      <c r="S13" s="511"/>
      <c r="T13" s="511"/>
      <c r="U13" s="511"/>
      <c r="V13" s="511"/>
      <c r="W13" s="512"/>
      <c r="X13" s="511"/>
      <c r="Y13" s="511"/>
      <c r="Z13" s="511"/>
      <c r="AA13" s="511"/>
      <c r="AB13" s="511"/>
      <c r="AC13" s="511"/>
      <c r="AD13" s="511"/>
      <c r="AE13" s="511"/>
      <c r="AF13" s="511"/>
      <c r="AG13" s="511"/>
      <c r="AH13" s="565"/>
    </row>
    <row r="14" spans="1:34" ht="15.75" customHeight="1">
      <c r="A14" s="469" t="s">
        <v>48</v>
      </c>
      <c r="B14" s="470"/>
      <c r="C14" s="470"/>
      <c r="D14" s="470"/>
      <c r="E14" s="470"/>
      <c r="F14" s="471"/>
      <c r="G14" s="534">
        <f>入力シート!C18</f>
        <v>0</v>
      </c>
      <c r="H14" s="535"/>
      <c r="I14" s="535"/>
      <c r="J14" s="535"/>
      <c r="K14" s="535"/>
      <c r="L14" s="535"/>
      <c r="M14" s="535"/>
      <c r="N14" s="535"/>
      <c r="O14" s="535"/>
      <c r="P14" s="535"/>
      <c r="Q14" s="535"/>
      <c r="R14" s="536"/>
      <c r="S14" s="540" t="s">
        <v>258</v>
      </c>
      <c r="T14" s="470"/>
      <c r="U14" s="470"/>
      <c r="V14" s="470"/>
      <c r="W14" s="470"/>
      <c r="X14" s="471"/>
      <c r="Y14" s="542">
        <f>IF(入力シート!F14="",入力シート!C14,入力シート!F14)</f>
        <v>0</v>
      </c>
      <c r="Z14" s="543"/>
      <c r="AA14" s="543"/>
      <c r="AB14" s="543"/>
      <c r="AC14" s="543"/>
      <c r="AD14" s="543"/>
      <c r="AE14" s="543"/>
      <c r="AF14" s="543"/>
      <c r="AG14" s="543"/>
      <c r="AH14" s="544"/>
    </row>
    <row r="15" spans="1:34" ht="15.75" customHeight="1">
      <c r="A15" s="531"/>
      <c r="B15" s="532"/>
      <c r="C15" s="532"/>
      <c r="D15" s="532"/>
      <c r="E15" s="532"/>
      <c r="F15" s="533"/>
      <c r="G15" s="537"/>
      <c r="H15" s="538"/>
      <c r="I15" s="538"/>
      <c r="J15" s="538"/>
      <c r="K15" s="538"/>
      <c r="L15" s="538"/>
      <c r="M15" s="538"/>
      <c r="N15" s="538"/>
      <c r="O15" s="538"/>
      <c r="P15" s="538"/>
      <c r="Q15" s="538"/>
      <c r="R15" s="539"/>
      <c r="S15" s="541"/>
      <c r="T15" s="532"/>
      <c r="U15" s="532"/>
      <c r="V15" s="532"/>
      <c r="W15" s="532"/>
      <c r="X15" s="533"/>
      <c r="Y15" s="545"/>
      <c r="Z15" s="546"/>
      <c r="AA15" s="546"/>
      <c r="AB15" s="546"/>
      <c r="AC15" s="546"/>
      <c r="AD15" s="546"/>
      <c r="AE15" s="546"/>
      <c r="AF15" s="546"/>
      <c r="AG15" s="546"/>
      <c r="AH15" s="547"/>
    </row>
    <row r="16" spans="1:34" ht="15.75" customHeight="1">
      <c r="A16" s="446" t="s">
        <v>257</v>
      </c>
      <c r="B16" s="439"/>
      <c r="C16" s="439"/>
      <c r="D16" s="439"/>
      <c r="E16" s="439"/>
      <c r="F16" s="447"/>
      <c r="G16" s="451"/>
      <c r="H16" s="452"/>
      <c r="I16" s="452"/>
      <c r="J16" s="452"/>
      <c r="K16" s="452"/>
      <c r="L16" s="452"/>
      <c r="M16" s="452"/>
      <c r="N16" s="452"/>
      <c r="O16" s="452"/>
      <c r="P16" s="452"/>
      <c r="Q16" s="452"/>
      <c r="R16" s="453"/>
      <c r="S16" s="457" t="s">
        <v>259</v>
      </c>
      <c r="T16" s="458"/>
      <c r="U16" s="458"/>
      <c r="V16" s="458"/>
      <c r="W16" s="458"/>
      <c r="X16" s="459"/>
      <c r="Y16" s="463"/>
      <c r="Z16" s="464"/>
      <c r="AA16" s="464"/>
      <c r="AB16" s="464"/>
      <c r="AC16" s="464"/>
      <c r="AD16" s="464"/>
      <c r="AE16" s="464"/>
      <c r="AF16" s="464"/>
      <c r="AG16" s="464"/>
      <c r="AH16" s="465"/>
    </row>
    <row r="17" spans="1:34" ht="15.75" customHeight="1">
      <c r="A17" s="448"/>
      <c r="B17" s="449"/>
      <c r="C17" s="449"/>
      <c r="D17" s="449"/>
      <c r="E17" s="449"/>
      <c r="F17" s="450"/>
      <c r="G17" s="454"/>
      <c r="H17" s="455"/>
      <c r="I17" s="455"/>
      <c r="J17" s="455"/>
      <c r="K17" s="455"/>
      <c r="L17" s="455"/>
      <c r="M17" s="455"/>
      <c r="N17" s="455"/>
      <c r="O17" s="455"/>
      <c r="P17" s="455"/>
      <c r="Q17" s="455"/>
      <c r="R17" s="456"/>
      <c r="S17" s="460"/>
      <c r="T17" s="461"/>
      <c r="U17" s="461"/>
      <c r="V17" s="461"/>
      <c r="W17" s="461"/>
      <c r="X17" s="462"/>
      <c r="Y17" s="466"/>
      <c r="Z17" s="467"/>
      <c r="AA17" s="467"/>
      <c r="AB17" s="467"/>
      <c r="AC17" s="467"/>
      <c r="AD17" s="467"/>
      <c r="AE17" s="467"/>
      <c r="AF17" s="467"/>
      <c r="AG17" s="467"/>
      <c r="AH17" s="468"/>
    </row>
    <row r="18" spans="1:34" ht="20.25" customHeight="1">
      <c r="A18" s="469" t="s">
        <v>49</v>
      </c>
      <c r="B18" s="470"/>
      <c r="C18" s="470"/>
      <c r="D18" s="470"/>
      <c r="E18" s="470"/>
      <c r="F18" s="471"/>
      <c r="G18" s="475" t="e">
        <f>入力シート!C47</f>
        <v>#VALUE!</v>
      </c>
      <c r="H18" s="476"/>
      <c r="I18" s="476"/>
      <c r="J18" s="476"/>
      <c r="K18" s="476"/>
      <c r="L18" s="476"/>
      <c r="M18" s="476"/>
      <c r="N18" s="476"/>
      <c r="O18" s="476"/>
      <c r="P18" s="476"/>
      <c r="Q18" s="476"/>
      <c r="R18" s="476"/>
      <c r="S18" s="476"/>
      <c r="T18" s="477"/>
      <c r="U18" s="500" t="s">
        <v>50</v>
      </c>
      <c r="V18" s="500"/>
      <c r="W18" s="500"/>
      <c r="X18" s="500"/>
      <c r="Y18" s="523" t="e">
        <f>入力シート!D47</f>
        <v>#VALUE!</v>
      </c>
      <c r="Z18" s="524"/>
      <c r="AA18" s="524"/>
      <c r="AB18" s="524"/>
      <c r="AC18" s="524"/>
      <c r="AD18" s="524"/>
      <c r="AE18" s="524"/>
      <c r="AF18" s="524"/>
      <c r="AG18" s="524"/>
      <c r="AH18" s="525"/>
    </row>
    <row r="19" spans="1:34" ht="20.25" customHeight="1" thickBot="1">
      <c r="A19" s="472"/>
      <c r="B19" s="473"/>
      <c r="C19" s="473"/>
      <c r="D19" s="473"/>
      <c r="E19" s="473"/>
      <c r="F19" s="474"/>
      <c r="G19" s="478"/>
      <c r="H19" s="479"/>
      <c r="I19" s="479"/>
      <c r="J19" s="479"/>
      <c r="K19" s="479"/>
      <c r="L19" s="479"/>
      <c r="M19" s="479"/>
      <c r="N19" s="479"/>
      <c r="O19" s="479"/>
      <c r="P19" s="479"/>
      <c r="Q19" s="479"/>
      <c r="R19" s="479"/>
      <c r="S19" s="479"/>
      <c r="T19" s="480"/>
      <c r="U19" s="501"/>
      <c r="V19" s="501"/>
      <c r="W19" s="501"/>
      <c r="X19" s="501"/>
      <c r="Y19" s="526"/>
      <c r="Z19" s="527"/>
      <c r="AA19" s="527"/>
      <c r="AB19" s="527"/>
      <c r="AC19" s="527"/>
      <c r="AD19" s="527"/>
      <c r="AE19" s="527"/>
      <c r="AF19" s="527"/>
      <c r="AG19" s="527"/>
      <c r="AH19" s="528"/>
    </row>
    <row r="20" spans="1:34" ht="21.75" customHeight="1">
      <c r="A20" s="125"/>
      <c r="B20" s="6" t="s">
        <v>224</v>
      </c>
      <c r="C20" s="7"/>
      <c r="D20" s="7"/>
      <c r="E20" s="7"/>
      <c r="F20" s="7"/>
      <c r="G20" s="7"/>
      <c r="H20" s="7"/>
      <c r="I20" s="7"/>
      <c r="J20" s="7"/>
      <c r="K20" s="7"/>
      <c r="L20" s="7"/>
      <c r="M20" s="7"/>
      <c r="N20" s="7"/>
      <c r="O20" s="7"/>
      <c r="P20" s="7"/>
      <c r="Q20" s="7"/>
      <c r="R20" s="7"/>
      <c r="S20" s="7"/>
      <c r="T20" s="7"/>
      <c r="U20" s="7"/>
      <c r="V20" s="7"/>
      <c r="W20" s="7"/>
      <c r="X20" s="7"/>
      <c r="Y20" s="7"/>
      <c r="Z20" s="104"/>
      <c r="AA20" s="104"/>
      <c r="AB20" s="104"/>
      <c r="AC20" s="104"/>
      <c r="AD20" s="104"/>
      <c r="AE20" s="104"/>
      <c r="AF20" s="104"/>
      <c r="AG20" s="104"/>
      <c r="AH20" s="126"/>
    </row>
    <row r="21" spans="1:34" ht="18.75" customHeight="1">
      <c r="A21" s="262"/>
      <c r="B21" s="482" t="s">
        <v>228</v>
      </c>
      <c r="C21" s="483"/>
      <c r="D21" s="483"/>
      <c r="E21" s="483"/>
      <c r="F21" s="483"/>
      <c r="G21" s="266"/>
      <c r="H21" s="116" t="s">
        <v>435</v>
      </c>
      <c r="I21" s="116"/>
      <c r="J21" s="116"/>
      <c r="K21" s="116"/>
      <c r="L21" s="116">
        <f>入力シート!C7</f>
        <v>0</v>
      </c>
      <c r="M21" s="266"/>
      <c r="N21" s="266"/>
      <c r="O21" s="266"/>
      <c r="P21" s="266"/>
      <c r="Q21" s="266"/>
      <c r="R21" s="266"/>
      <c r="S21" s="266"/>
      <c r="T21" s="266"/>
      <c r="U21" s="266"/>
      <c r="V21" s="266"/>
      <c r="W21" s="266"/>
      <c r="X21" s="266"/>
      <c r="Y21" s="266"/>
      <c r="Z21" s="116"/>
      <c r="AA21" s="116"/>
      <c r="AB21" s="116"/>
      <c r="AC21" s="116"/>
      <c r="AD21" s="116"/>
      <c r="AE21" s="116"/>
      <c r="AF21" s="116"/>
      <c r="AG21" s="267" t="e">
        <f>IF(J22*Q22=AB22,"","※100円未満の単数を切り上げ")</f>
        <v>#VALUE!</v>
      </c>
      <c r="AH21" s="129"/>
    </row>
    <row r="22" spans="1:34" ht="24" customHeight="1">
      <c r="A22" s="127"/>
      <c r="B22" s="529"/>
      <c r="C22" s="530"/>
      <c r="D22" s="530"/>
      <c r="E22" s="530"/>
      <c r="F22" s="530"/>
      <c r="G22" s="263"/>
      <c r="H22" s="503" t="s">
        <v>225</v>
      </c>
      <c r="I22" s="503"/>
      <c r="J22" s="502" t="e">
        <f>入力シート!B52</f>
        <v>#VALUE!</v>
      </c>
      <c r="K22" s="502"/>
      <c r="L22" s="502"/>
      <c r="M22" s="502"/>
      <c r="N22" s="264" t="s">
        <v>226</v>
      </c>
      <c r="O22" s="502" t="s">
        <v>227</v>
      </c>
      <c r="P22" s="502"/>
      <c r="Q22" s="504">
        <f>入力シート!D52</f>
        <v>0</v>
      </c>
      <c r="R22" s="504"/>
      <c r="S22" s="504"/>
      <c r="T22" s="264"/>
      <c r="Y22" s="105"/>
      <c r="AB22" s="441" t="e">
        <f>ROUNDUP(J22*Q22,-2)</f>
        <v>#VALUE!</v>
      </c>
      <c r="AC22" s="441"/>
      <c r="AD22" s="441"/>
      <c r="AE22" s="441"/>
      <c r="AF22" s="441"/>
      <c r="AG22" s="265" t="s">
        <v>238</v>
      </c>
      <c r="AH22" s="95"/>
    </row>
    <row r="23" spans="1:34" ht="25.5" customHeight="1">
      <c r="A23" s="128"/>
      <c r="B23" s="529"/>
      <c r="C23" s="530"/>
      <c r="D23" s="530"/>
      <c r="E23" s="530"/>
      <c r="F23" s="530"/>
      <c r="H23" s="440" t="s">
        <v>232</v>
      </c>
      <c r="I23" s="440"/>
      <c r="J23" s="440"/>
      <c r="K23" s="440"/>
      <c r="L23" s="440"/>
      <c r="M23" s="496" t="s">
        <v>230</v>
      </c>
      <c r="N23" s="496"/>
      <c r="O23" s="496"/>
      <c r="P23" s="440">
        <f>入力シート!F27</f>
        <v>0</v>
      </c>
      <c r="Q23" s="440"/>
      <c r="R23" s="440"/>
      <c r="S23" s="3" t="s">
        <v>231</v>
      </c>
      <c r="U23" s="438" t="str">
        <f>入力シート!C55&amp;")"</f>
        <v>割増しなし)</v>
      </c>
      <c r="V23" s="438"/>
      <c r="W23" s="438"/>
      <c r="X23" s="438"/>
      <c r="Y23" s="438"/>
      <c r="Z23" s="438"/>
      <c r="AA23" s="438"/>
      <c r="AB23" s="438"/>
      <c r="AC23" s="438"/>
      <c r="AD23" s="438"/>
      <c r="AE23" s="438"/>
      <c r="AF23" s="438"/>
      <c r="AG23" s="445"/>
      <c r="AH23" s="129"/>
    </row>
    <row r="24" spans="1:34" ht="14.25" customHeight="1">
      <c r="A24" s="128"/>
      <c r="B24" s="529"/>
      <c r="C24" s="530"/>
      <c r="D24" s="530"/>
      <c r="E24" s="530"/>
      <c r="F24" s="530"/>
      <c r="H24" s="438" t="s">
        <v>234</v>
      </c>
      <c r="I24" s="438"/>
      <c r="J24" s="438"/>
      <c r="K24" s="438"/>
      <c r="L24" s="438"/>
      <c r="M24" s="3" t="str">
        <f>入力シート!C58</f>
        <v>割増しなし</v>
      </c>
      <c r="AB24" s="442" t="e">
        <f>J22*T25</f>
        <v>#VALUE!</v>
      </c>
      <c r="AC24" s="442"/>
      <c r="AD24" s="442"/>
      <c r="AE24" s="442"/>
      <c r="AF24" s="442"/>
      <c r="AG24" s="443" t="s">
        <v>238</v>
      </c>
      <c r="AH24" s="129"/>
    </row>
    <row r="25" spans="1:34" ht="14.25" customHeight="1">
      <c r="A25" s="128"/>
      <c r="B25" s="529"/>
      <c r="C25" s="530"/>
      <c r="D25" s="530"/>
      <c r="E25" s="530"/>
      <c r="F25" s="530"/>
      <c r="H25" s="438"/>
      <c r="I25" s="438"/>
      <c r="J25" s="438"/>
      <c r="K25" s="438"/>
      <c r="L25" s="438"/>
      <c r="M25" s="440" t="s">
        <v>235</v>
      </c>
      <c r="N25" s="440"/>
      <c r="O25" s="439"/>
      <c r="P25" s="439"/>
      <c r="Q25" s="439"/>
      <c r="R25" s="3" t="s">
        <v>236</v>
      </c>
      <c r="T25" s="440">
        <f>入力シート!E58</f>
        <v>0</v>
      </c>
      <c r="U25" s="440"/>
      <c r="V25" s="3" t="s">
        <v>237</v>
      </c>
      <c r="AB25" s="441"/>
      <c r="AC25" s="441"/>
      <c r="AD25" s="441"/>
      <c r="AE25" s="441"/>
      <c r="AF25" s="441"/>
      <c r="AG25" s="444"/>
      <c r="AH25" s="129"/>
    </row>
    <row r="26" spans="1:34" ht="9" customHeight="1">
      <c r="A26" s="128"/>
      <c r="B26" s="484"/>
      <c r="C26" s="485"/>
      <c r="D26" s="485"/>
      <c r="E26" s="485"/>
      <c r="F26" s="485"/>
      <c r="G26" s="29"/>
      <c r="H26" s="102"/>
      <c r="I26" s="102"/>
      <c r="J26" s="102"/>
      <c r="K26" s="102"/>
      <c r="L26" s="102"/>
      <c r="M26" s="102"/>
      <c r="N26" s="102"/>
      <c r="O26" s="102"/>
      <c r="P26" s="102"/>
      <c r="Q26" s="102"/>
      <c r="R26" s="29"/>
      <c r="S26" s="29"/>
      <c r="T26" s="102"/>
      <c r="U26" s="102"/>
      <c r="V26" s="29"/>
      <c r="W26" s="29"/>
      <c r="X26" s="29"/>
      <c r="Y26" s="29"/>
      <c r="Z26" s="29"/>
      <c r="AA26" s="29"/>
      <c r="AB26" s="110"/>
      <c r="AC26" s="110"/>
      <c r="AD26" s="110"/>
      <c r="AE26" s="110"/>
      <c r="AF26" s="110"/>
      <c r="AG26" s="118"/>
      <c r="AH26" s="129"/>
    </row>
    <row r="27" spans="1:34" ht="9" customHeight="1">
      <c r="A27" s="128"/>
      <c r="B27" s="108"/>
      <c r="C27" s="108"/>
      <c r="D27" s="108"/>
      <c r="E27" s="108"/>
      <c r="F27" s="108"/>
      <c r="H27" s="10"/>
      <c r="I27" s="10"/>
      <c r="J27" s="10"/>
      <c r="K27" s="10"/>
      <c r="L27" s="10"/>
      <c r="M27" s="10"/>
      <c r="N27" s="10"/>
      <c r="O27" s="10"/>
      <c r="P27" s="10"/>
      <c r="Q27" s="10"/>
      <c r="T27" s="10"/>
      <c r="U27" s="10"/>
      <c r="AB27" s="111"/>
      <c r="AC27" s="111"/>
      <c r="AD27" s="111"/>
      <c r="AE27" s="111"/>
      <c r="AF27" s="111"/>
      <c r="AG27" s="114"/>
      <c r="AH27" s="129"/>
    </row>
    <row r="28" spans="1:34" ht="27" customHeight="1">
      <c r="A28" s="127"/>
      <c r="B28" s="482" t="s">
        <v>241</v>
      </c>
      <c r="C28" s="483"/>
      <c r="D28" s="483"/>
      <c r="E28" s="483"/>
      <c r="F28" s="483"/>
      <c r="G28" s="115"/>
      <c r="H28" s="135"/>
      <c r="I28" s="116"/>
      <c r="J28" s="116"/>
      <c r="K28" s="116"/>
      <c r="L28" s="116"/>
      <c r="M28" s="116"/>
      <c r="N28" s="116"/>
      <c r="O28" s="116"/>
      <c r="P28" s="116"/>
      <c r="Q28" s="116"/>
      <c r="R28" s="116"/>
      <c r="S28" s="116"/>
      <c r="T28" s="116"/>
      <c r="U28" s="116"/>
      <c r="V28" s="116"/>
      <c r="W28" s="116"/>
      <c r="X28" s="117"/>
      <c r="Y28" s="121"/>
      <c r="Z28" s="116"/>
      <c r="AA28" s="116"/>
      <c r="AB28" s="481">
        <f>AB18+AB20</f>
        <v>0</v>
      </c>
      <c r="AC28" s="481"/>
      <c r="AD28" s="481"/>
      <c r="AE28" s="481"/>
      <c r="AF28" s="481"/>
      <c r="AG28" s="113" t="s">
        <v>238</v>
      </c>
      <c r="AH28" s="129"/>
    </row>
    <row r="29" spans="1:34" ht="9" customHeight="1">
      <c r="A29" s="131"/>
      <c r="B29" s="484"/>
      <c r="C29" s="485"/>
      <c r="D29" s="485"/>
      <c r="E29" s="485"/>
      <c r="F29" s="485"/>
      <c r="G29" s="32"/>
      <c r="H29" s="102"/>
      <c r="I29" s="102"/>
      <c r="J29" s="102"/>
      <c r="K29" s="102"/>
      <c r="L29" s="102"/>
      <c r="M29" s="29"/>
      <c r="N29" s="29"/>
      <c r="O29" s="102"/>
      <c r="P29" s="102"/>
      <c r="Q29" s="29"/>
      <c r="R29" s="29"/>
      <c r="S29" s="29"/>
      <c r="T29" s="29"/>
      <c r="U29" s="29"/>
      <c r="V29" s="29"/>
      <c r="W29" s="29"/>
      <c r="X29" s="29"/>
      <c r="Y29" s="29"/>
      <c r="Z29" s="29"/>
      <c r="AA29" s="29"/>
      <c r="AB29" s="110"/>
      <c r="AC29" s="110"/>
      <c r="AD29" s="110"/>
      <c r="AE29" s="110"/>
      <c r="AF29" s="110"/>
      <c r="AG29" s="118"/>
      <c r="AH29" s="129"/>
    </row>
    <row r="30" spans="1:34" ht="6.75" customHeight="1">
      <c r="A30" s="128"/>
      <c r="B30" s="108"/>
      <c r="C30" s="108"/>
      <c r="D30" s="108"/>
      <c r="E30" s="108"/>
      <c r="F30" s="108"/>
      <c r="H30" s="10"/>
      <c r="I30" s="10"/>
      <c r="J30" s="10"/>
      <c r="K30" s="10"/>
      <c r="L30" s="10"/>
      <c r="M30" s="10"/>
      <c r="N30" s="10"/>
      <c r="O30" s="10"/>
      <c r="P30" s="10"/>
      <c r="Q30" s="10"/>
      <c r="T30" s="10"/>
      <c r="U30" s="10"/>
      <c r="AB30" s="111"/>
      <c r="AC30" s="111"/>
      <c r="AD30" s="111"/>
      <c r="AE30" s="111"/>
      <c r="AF30" s="111"/>
      <c r="AG30" s="114"/>
      <c r="AH30" s="129"/>
    </row>
    <row r="31" spans="1:34" ht="27" customHeight="1">
      <c r="A31" s="127"/>
      <c r="H31" s="130"/>
      <c r="R31" s="482" t="s">
        <v>240</v>
      </c>
      <c r="S31" s="483"/>
      <c r="T31" s="483"/>
      <c r="U31" s="483"/>
      <c r="V31" s="483"/>
      <c r="W31" s="483"/>
      <c r="X31" s="117"/>
      <c r="Y31" s="121"/>
      <c r="Z31" s="116"/>
      <c r="AA31" s="116"/>
      <c r="AB31" s="481" t="e">
        <f>AB22+AB24+AB28</f>
        <v>#VALUE!</v>
      </c>
      <c r="AC31" s="481"/>
      <c r="AD31" s="481"/>
      <c r="AE31" s="481"/>
      <c r="AF31" s="481"/>
      <c r="AG31" s="113" t="s">
        <v>238</v>
      </c>
      <c r="AH31" s="129"/>
    </row>
    <row r="32" spans="1:34" ht="9" customHeight="1">
      <c r="A32" s="131"/>
      <c r="B32" s="10"/>
      <c r="C32" s="10"/>
      <c r="D32" s="10"/>
      <c r="E32" s="10"/>
      <c r="F32" s="10"/>
      <c r="H32" s="10"/>
      <c r="I32" s="10"/>
      <c r="J32" s="10"/>
      <c r="R32" s="484"/>
      <c r="S32" s="485"/>
      <c r="T32" s="485"/>
      <c r="U32" s="485"/>
      <c r="V32" s="485"/>
      <c r="W32" s="485"/>
      <c r="X32" s="29"/>
      <c r="Y32" s="29"/>
      <c r="Z32" s="29"/>
      <c r="AA32" s="29"/>
      <c r="AB32" s="110"/>
      <c r="AC32" s="110"/>
      <c r="AD32" s="110"/>
      <c r="AE32" s="110"/>
      <c r="AF32" s="110"/>
      <c r="AG32" s="118"/>
      <c r="AH32" s="129"/>
    </row>
    <row r="33" spans="1:42" ht="6.75" customHeight="1">
      <c r="A33" s="132"/>
      <c r="B33" s="10"/>
      <c r="C33" s="10"/>
      <c r="D33" s="10"/>
      <c r="E33" s="10"/>
      <c r="G33" s="10"/>
      <c r="H33" s="130"/>
      <c r="V33" s="105"/>
      <c r="W33" s="105"/>
      <c r="X33" s="105"/>
      <c r="Y33" s="103"/>
      <c r="AB33" s="111"/>
      <c r="AC33" s="111"/>
      <c r="AD33" s="111"/>
      <c r="AE33" s="111"/>
      <c r="AF33" s="111"/>
      <c r="AG33" s="112"/>
      <c r="AH33" s="129"/>
    </row>
    <row r="34" spans="1:42" ht="27" customHeight="1">
      <c r="A34" s="127"/>
      <c r="F34" s="490" t="str">
        <f>入力シート!B45</f>
        <v>報酬・料金</v>
      </c>
      <c r="G34" s="491"/>
      <c r="H34" s="491"/>
      <c r="I34" s="491"/>
      <c r="J34" s="491"/>
      <c r="K34" s="492"/>
      <c r="R34" s="482" t="s">
        <v>239</v>
      </c>
      <c r="S34" s="483"/>
      <c r="T34" s="483"/>
      <c r="U34" s="483"/>
      <c r="V34" s="483"/>
      <c r="W34" s="483"/>
      <c r="X34" s="489" t="e">
        <f>入力シート!D46</f>
        <v>#N/A</v>
      </c>
      <c r="Y34" s="489"/>
      <c r="Z34" s="489"/>
      <c r="AA34" s="116"/>
      <c r="AB34" s="481" t="e">
        <f>入力シート!D47</f>
        <v>#VALUE!</v>
      </c>
      <c r="AC34" s="481"/>
      <c r="AD34" s="481"/>
      <c r="AE34" s="481"/>
      <c r="AF34" s="481"/>
      <c r="AG34" s="113" t="s">
        <v>238</v>
      </c>
      <c r="AH34" s="129"/>
    </row>
    <row r="35" spans="1:42" ht="9" customHeight="1">
      <c r="A35" s="131"/>
      <c r="B35" s="10"/>
      <c r="C35" s="10"/>
      <c r="D35" s="10"/>
      <c r="E35" s="10"/>
      <c r="F35" s="493"/>
      <c r="G35" s="494"/>
      <c r="H35" s="494"/>
      <c r="I35" s="494"/>
      <c r="J35" s="494"/>
      <c r="K35" s="495"/>
      <c r="L35" s="10"/>
      <c r="O35" s="10"/>
      <c r="P35" s="10"/>
      <c r="R35" s="484"/>
      <c r="S35" s="485"/>
      <c r="T35" s="485"/>
      <c r="U35" s="485"/>
      <c r="V35" s="485"/>
      <c r="W35" s="485"/>
      <c r="X35" s="29"/>
      <c r="Y35" s="29"/>
      <c r="Z35" s="29"/>
      <c r="AA35" s="29"/>
      <c r="AB35" s="110"/>
      <c r="AC35" s="110"/>
      <c r="AD35" s="110"/>
      <c r="AE35" s="110"/>
      <c r="AF35" s="110"/>
      <c r="AG35" s="118"/>
      <c r="AH35" s="129"/>
    </row>
    <row r="36" spans="1:42" ht="6.75" customHeight="1">
      <c r="A36" s="132"/>
      <c r="B36" s="10"/>
      <c r="C36" s="10"/>
      <c r="D36" s="10"/>
      <c r="E36" s="10"/>
      <c r="F36" s="10"/>
      <c r="H36" s="119"/>
      <c r="I36" s="10"/>
      <c r="J36" s="10"/>
      <c r="K36" s="10"/>
      <c r="L36" s="10"/>
      <c r="V36" s="105"/>
      <c r="W36" s="105"/>
      <c r="X36" s="105"/>
      <c r="Y36" s="103"/>
      <c r="AB36" s="111"/>
      <c r="AC36" s="111"/>
      <c r="AD36" s="111"/>
      <c r="AE36" s="111"/>
      <c r="AF36" s="111"/>
      <c r="AG36" s="112"/>
      <c r="AH36" s="129"/>
    </row>
    <row r="37" spans="1:42" ht="27" customHeight="1">
      <c r="A37" s="127"/>
      <c r="H37" s="109"/>
      <c r="I37" s="109"/>
      <c r="J37" s="109"/>
      <c r="K37" s="109"/>
      <c r="L37" s="109"/>
      <c r="M37" s="109"/>
      <c r="N37" s="109"/>
      <c r="O37" s="109"/>
      <c r="P37" s="109"/>
      <c r="Q37" s="109"/>
      <c r="R37" s="482" t="s">
        <v>85</v>
      </c>
      <c r="S37" s="483"/>
      <c r="T37" s="483"/>
      <c r="U37" s="483"/>
      <c r="V37" s="483"/>
      <c r="W37" s="483"/>
      <c r="X37" s="120"/>
      <c r="Y37" s="120"/>
      <c r="Z37" s="116"/>
      <c r="AA37" s="116"/>
      <c r="AB37" s="481" t="e">
        <f>AB31-AB34</f>
        <v>#VALUE!</v>
      </c>
      <c r="AC37" s="481"/>
      <c r="AD37" s="481"/>
      <c r="AE37" s="481"/>
      <c r="AF37" s="481"/>
      <c r="AG37" s="113" t="s">
        <v>238</v>
      </c>
      <c r="AH37" s="95"/>
    </row>
    <row r="38" spans="1:42" ht="9" customHeight="1">
      <c r="A38" s="131"/>
      <c r="B38" s="10"/>
      <c r="C38" s="10"/>
      <c r="D38" s="10"/>
      <c r="E38" s="10"/>
      <c r="F38" s="10"/>
      <c r="H38" s="10"/>
      <c r="I38" s="10"/>
      <c r="J38" s="10"/>
      <c r="K38" s="10"/>
      <c r="L38" s="10"/>
      <c r="O38" s="10"/>
      <c r="P38" s="10"/>
      <c r="R38" s="484"/>
      <c r="S38" s="485"/>
      <c r="T38" s="485"/>
      <c r="U38" s="485"/>
      <c r="V38" s="485"/>
      <c r="W38" s="485"/>
      <c r="X38" s="29"/>
      <c r="Y38" s="29"/>
      <c r="Z38" s="29"/>
      <c r="AA38" s="29"/>
      <c r="AB38" s="110"/>
      <c r="AC38" s="110"/>
      <c r="AD38" s="110"/>
      <c r="AE38" s="110"/>
      <c r="AF38" s="110"/>
      <c r="AG38" s="118"/>
      <c r="AH38" s="129"/>
    </row>
    <row r="39" spans="1:42" ht="6.75" customHeight="1" thickBot="1">
      <c r="A39" s="486"/>
      <c r="B39" s="487"/>
      <c r="C39" s="487"/>
      <c r="D39" s="487"/>
      <c r="E39" s="487"/>
      <c r="F39" s="487"/>
      <c r="G39" s="5"/>
      <c r="H39" s="133"/>
      <c r="I39" s="133"/>
      <c r="J39" s="133"/>
      <c r="K39" s="133"/>
      <c r="L39" s="133"/>
      <c r="M39" s="133"/>
      <c r="N39" s="133"/>
      <c r="O39" s="133"/>
      <c r="P39" s="133"/>
      <c r="Q39" s="133"/>
      <c r="R39" s="133"/>
      <c r="S39" s="133"/>
      <c r="T39" s="133"/>
      <c r="U39" s="133"/>
      <c r="V39" s="133"/>
      <c r="W39" s="133"/>
      <c r="X39" s="133"/>
      <c r="Y39" s="133"/>
      <c r="Z39" s="5"/>
      <c r="AA39" s="5"/>
      <c r="AB39" s="488"/>
      <c r="AC39" s="488"/>
      <c r="AD39" s="488"/>
      <c r="AE39" s="488"/>
      <c r="AF39" s="488"/>
      <c r="AG39" s="134"/>
      <c r="AH39" s="96"/>
    </row>
    <row r="40" spans="1:42" ht="32.25" customHeight="1" thickBot="1">
      <c r="A40" s="593" t="s">
        <v>260</v>
      </c>
      <c r="B40" s="594"/>
      <c r="C40" s="594"/>
      <c r="D40" s="594"/>
      <c r="E40" s="594"/>
      <c r="F40" s="594"/>
      <c r="G40" s="594"/>
      <c r="H40" s="595"/>
      <c r="I40" s="140"/>
      <c r="J40" s="141" t="s">
        <v>261</v>
      </c>
      <c r="K40" s="600" t="s">
        <v>262</v>
      </c>
      <c r="L40" s="600"/>
      <c r="M40" s="600"/>
      <c r="N40" s="600"/>
      <c r="O40" s="141" t="s">
        <v>261</v>
      </c>
      <c r="P40" s="601" t="s">
        <v>264</v>
      </c>
      <c r="Q40" s="601"/>
      <c r="R40" s="601"/>
      <c r="S40" s="601"/>
      <c r="T40" s="601"/>
      <c r="U40" s="141"/>
      <c r="V40" s="141" t="s">
        <v>261</v>
      </c>
      <c r="W40" s="141" t="s">
        <v>263</v>
      </c>
      <c r="X40" s="141"/>
      <c r="Y40" s="141"/>
      <c r="Z40" s="141"/>
      <c r="AA40" s="141"/>
      <c r="AB40" s="141" t="s">
        <v>261</v>
      </c>
      <c r="AC40" s="576" t="s">
        <v>265</v>
      </c>
      <c r="AD40" s="576"/>
      <c r="AE40" s="576"/>
      <c r="AF40" s="576"/>
      <c r="AG40" s="576"/>
      <c r="AH40" s="142"/>
      <c r="AI40" s="435" t="s">
        <v>437</v>
      </c>
      <c r="AJ40" s="436"/>
      <c r="AK40" s="436"/>
      <c r="AL40" s="436"/>
      <c r="AM40" s="436"/>
      <c r="AN40" s="436"/>
      <c r="AO40" s="436"/>
      <c r="AP40" s="436"/>
    </row>
    <row r="41" spans="1:42" ht="33" customHeight="1" thickBot="1">
      <c r="A41" s="596" t="s">
        <v>51</v>
      </c>
      <c r="B41" s="597"/>
      <c r="C41" s="597"/>
      <c r="D41" s="597"/>
      <c r="E41" s="597"/>
      <c r="F41" s="597"/>
      <c r="G41" s="597"/>
      <c r="H41" s="598"/>
      <c r="I41" s="591"/>
      <c r="J41" s="592"/>
      <c r="K41" s="592"/>
      <c r="L41" s="122" t="s">
        <v>52</v>
      </c>
      <c r="M41" s="592"/>
      <c r="N41" s="592"/>
      <c r="O41" s="592"/>
      <c r="P41" s="122" t="s">
        <v>53</v>
      </c>
      <c r="Q41" s="123"/>
      <c r="R41" s="599" t="s">
        <v>54</v>
      </c>
      <c r="S41" s="597"/>
      <c r="T41" s="597"/>
      <c r="U41" s="597"/>
      <c r="V41" s="597"/>
      <c r="W41" s="597"/>
      <c r="X41" s="597"/>
      <c r="Y41" s="598"/>
      <c r="Z41" s="591"/>
      <c r="AA41" s="592"/>
      <c r="AB41" s="592"/>
      <c r="AC41" s="122" t="s">
        <v>52</v>
      </c>
      <c r="AD41" s="592"/>
      <c r="AE41" s="592"/>
      <c r="AF41" s="592"/>
      <c r="AG41" s="122" t="s">
        <v>53</v>
      </c>
      <c r="AH41" s="124"/>
    </row>
    <row r="42" spans="1:42" ht="6.75" customHeight="1">
      <c r="A42" s="9"/>
      <c r="B42" s="8"/>
      <c r="U42" s="9"/>
      <c r="V42" s="9"/>
      <c r="W42" s="9"/>
      <c r="X42" s="9"/>
      <c r="Y42" s="9"/>
      <c r="Z42" s="10"/>
      <c r="AA42" s="10"/>
      <c r="AB42" s="10"/>
      <c r="AC42" s="10"/>
      <c r="AD42" s="10"/>
      <c r="AE42" s="10"/>
      <c r="AF42" s="10"/>
      <c r="AG42" s="10"/>
      <c r="AH42" s="10"/>
    </row>
    <row r="43" spans="1:42" ht="14.25" thickBot="1"/>
    <row r="44" spans="1:42">
      <c r="Z44" s="582" t="s">
        <v>86</v>
      </c>
      <c r="AA44" s="583"/>
      <c r="AB44" s="583"/>
      <c r="AC44" s="584"/>
      <c r="AD44" s="577"/>
      <c r="AE44" s="577"/>
      <c r="AF44" s="577"/>
      <c r="AG44" s="578"/>
    </row>
    <row r="45" spans="1:42">
      <c r="Z45" s="585"/>
      <c r="AA45" s="586"/>
      <c r="AB45" s="586"/>
      <c r="AC45" s="587"/>
      <c r="AD45" s="440"/>
      <c r="AE45" s="440"/>
      <c r="AF45" s="440"/>
      <c r="AG45" s="579"/>
    </row>
    <row r="46" spans="1:42" ht="14.25" thickBot="1">
      <c r="Z46" s="588"/>
      <c r="AA46" s="589"/>
      <c r="AB46" s="589"/>
      <c r="AC46" s="590"/>
      <c r="AD46" s="580"/>
      <c r="AE46" s="580"/>
      <c r="AF46" s="580"/>
      <c r="AG46" s="581"/>
    </row>
    <row r="47" spans="1:42" ht="3.75" customHeight="1"/>
  </sheetData>
  <mergeCells count="78">
    <mergeCell ref="A40:H40"/>
    <mergeCell ref="A41:H41"/>
    <mergeCell ref="R41:Y41"/>
    <mergeCell ref="K40:N40"/>
    <mergeCell ref="P40:T40"/>
    <mergeCell ref="I41:K41"/>
    <mergeCell ref="M41:O41"/>
    <mergeCell ref="AC40:AG40"/>
    <mergeCell ref="AD44:AG46"/>
    <mergeCell ref="Z44:AC46"/>
    <mergeCell ref="Z41:AB41"/>
    <mergeCell ref="AD41:AF41"/>
    <mergeCell ref="R6:AH6"/>
    <mergeCell ref="A7:D7"/>
    <mergeCell ref="E7:R7"/>
    <mergeCell ref="S7:V7"/>
    <mergeCell ref="AE7:AH7"/>
    <mergeCell ref="W7:AD7"/>
    <mergeCell ref="G14:R15"/>
    <mergeCell ref="S14:X15"/>
    <mergeCell ref="Y14:AH15"/>
    <mergeCell ref="A3:D3"/>
    <mergeCell ref="E3:R3"/>
    <mergeCell ref="S3:W3"/>
    <mergeCell ref="A4:D4"/>
    <mergeCell ref="E4:AH4"/>
    <mergeCell ref="A5:D5"/>
    <mergeCell ref="E5:L5"/>
    <mergeCell ref="M5:Q5"/>
    <mergeCell ref="R5:AH5"/>
    <mergeCell ref="X9:AH13"/>
    <mergeCell ref="A6:D6"/>
    <mergeCell ref="E6:L6"/>
    <mergeCell ref="M6:Q6"/>
    <mergeCell ref="M23:O23"/>
    <mergeCell ref="M8:W8"/>
    <mergeCell ref="U18:X19"/>
    <mergeCell ref="J22:M22"/>
    <mergeCell ref="H22:I22"/>
    <mergeCell ref="O22:P22"/>
    <mergeCell ref="Q22:S22"/>
    <mergeCell ref="X8:AH8"/>
    <mergeCell ref="M9:W13"/>
    <mergeCell ref="A8:L8"/>
    <mergeCell ref="A9:L13"/>
    <mergeCell ref="Y18:AH19"/>
    <mergeCell ref="B21:F26"/>
    <mergeCell ref="H23:L23"/>
    <mergeCell ref="P23:R23"/>
    <mergeCell ref="A14:F15"/>
    <mergeCell ref="AB28:AF28"/>
    <mergeCell ref="B28:F29"/>
    <mergeCell ref="AB37:AF37"/>
    <mergeCell ref="A39:F39"/>
    <mergeCell ref="AB39:AF39"/>
    <mergeCell ref="X34:Z34"/>
    <mergeCell ref="R31:W32"/>
    <mergeCell ref="R34:W35"/>
    <mergeCell ref="R37:W38"/>
    <mergeCell ref="AB34:AF34"/>
    <mergeCell ref="AB31:AF31"/>
    <mergeCell ref="F34:K35"/>
    <mergeCell ref="AI40:AP40"/>
    <mergeCell ref="A1:AH1"/>
    <mergeCell ref="H24:L25"/>
    <mergeCell ref="O25:Q25"/>
    <mergeCell ref="T25:U25"/>
    <mergeCell ref="AB22:AF22"/>
    <mergeCell ref="AB24:AF25"/>
    <mergeCell ref="AG24:AG25"/>
    <mergeCell ref="U23:AG23"/>
    <mergeCell ref="A16:F17"/>
    <mergeCell ref="G16:R17"/>
    <mergeCell ref="S16:X17"/>
    <mergeCell ref="Y16:AH17"/>
    <mergeCell ref="M25:N25"/>
    <mergeCell ref="A18:F19"/>
    <mergeCell ref="G18:T19"/>
  </mergeCells>
  <phoneticPr fontId="4"/>
  <dataValidations count="1">
    <dataValidation allowBlank="1" showInputMessage="1" sqref="E7:R7" xr:uid="{00000000-0002-0000-0300-000001000000}"/>
  </dataValidations>
  <pageMargins left="0.78740157480314965" right="0" top="0.98425196850393704" bottom="0" header="0.51181102362204722" footer="0.51181102362204722"/>
  <pageSetup paperSize="9" fitToWidth="0" orientation="portrait" r:id="rId1"/>
  <headerFooter alignWithMargins="0"/>
  <extLst>
    <ext xmlns:x14="http://schemas.microsoft.com/office/spreadsheetml/2009/9/main" uri="{CCE6A557-97BC-4b89-ADB6-D9C93CAAB3DF}">
      <x14:dataValidations xmlns:xm="http://schemas.microsoft.com/office/excel/2006/main" count="1">
        <x14:dataValidation type="list" showInputMessage="1" showErrorMessage="1" xr:uid="{DBBA9A66-156E-45A5-80B4-E8FFD35FC462}">
          <x14:formula1>
            <xm:f>入力シート!$K$63:$K$64</xm:f>
          </x14:formula1>
          <xm:sqref>J40 AB40 V40 O40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B5C23-2099-4CDC-8C4A-C3C7EB26D962}">
  <sheetPr>
    <tabColor theme="8" tint="0.79998168889431442"/>
  </sheetPr>
  <dimension ref="A1:N428"/>
  <sheetViews>
    <sheetView view="pageBreakPreview" topLeftCell="A271" zoomScaleNormal="100" zoomScaleSheetLayoutView="100" workbookViewId="0">
      <selection activeCell="O282" sqref="O282"/>
    </sheetView>
  </sheetViews>
  <sheetFormatPr defaultRowHeight="13.5"/>
  <cols>
    <col min="1" max="1" width="6" style="143" customWidth="1"/>
    <col min="2" max="3" width="10.375" style="143" customWidth="1"/>
    <col min="4" max="11" width="9.375" style="143" customWidth="1"/>
    <col min="12" max="13" width="13.375" style="143" customWidth="1"/>
    <col min="14" max="16384" width="9" style="143"/>
  </cols>
  <sheetData>
    <row r="1" spans="1:13" ht="23.25" customHeight="1">
      <c r="B1" s="633" t="s">
        <v>381</v>
      </c>
      <c r="C1" s="633"/>
      <c r="D1" s="633"/>
      <c r="E1" s="633"/>
      <c r="F1" s="633"/>
      <c r="G1" s="633"/>
      <c r="H1" s="633"/>
      <c r="I1" s="633"/>
      <c r="J1" s="633"/>
      <c r="K1" s="633"/>
      <c r="L1" s="633"/>
      <c r="M1" s="633"/>
    </row>
    <row r="2" spans="1:13" ht="23.25" customHeight="1" thickBot="1">
      <c r="B2" s="627" t="s">
        <v>380</v>
      </c>
      <c r="C2" s="627"/>
      <c r="D2" s="627"/>
      <c r="E2" s="627"/>
      <c r="F2" s="627"/>
      <c r="G2" s="627"/>
      <c r="H2" s="627"/>
      <c r="I2" s="627"/>
      <c r="J2" s="627"/>
      <c r="K2" s="627"/>
      <c r="L2" s="627"/>
      <c r="M2" s="627"/>
    </row>
    <row r="3" spans="1:13" s="201" customFormat="1" ht="21.75" customHeight="1">
      <c r="B3" s="229" t="s">
        <v>379</v>
      </c>
      <c r="C3" s="228"/>
      <c r="D3" s="227" t="s">
        <v>378</v>
      </c>
      <c r="E3" s="226"/>
      <c r="F3" s="226"/>
      <c r="G3" s="226"/>
      <c r="H3" s="226"/>
      <c r="I3" s="226"/>
      <c r="J3" s="226"/>
      <c r="K3" s="226"/>
      <c r="L3" s="225" t="s">
        <v>377</v>
      </c>
      <c r="M3" s="224" t="s">
        <v>377</v>
      </c>
    </row>
    <row r="4" spans="1:13" s="201" customFormat="1" ht="21.75" customHeight="1">
      <c r="B4" s="223" t="s">
        <v>376</v>
      </c>
      <c r="C4" s="222"/>
      <c r="D4" s="221" t="s">
        <v>375</v>
      </c>
      <c r="E4" s="220"/>
      <c r="F4" s="220"/>
      <c r="G4" s="220"/>
      <c r="H4" s="220"/>
      <c r="I4" s="220"/>
      <c r="J4" s="220"/>
      <c r="K4" s="220"/>
      <c r="L4" s="219" t="s">
        <v>374</v>
      </c>
      <c r="M4" s="218" t="s">
        <v>373</v>
      </c>
    </row>
    <row r="5" spans="1:13" s="201" customFormat="1" ht="21.75" customHeight="1">
      <c r="B5" s="217" t="s">
        <v>372</v>
      </c>
      <c r="C5" s="216"/>
      <c r="D5" s="211" t="s">
        <v>371</v>
      </c>
      <c r="E5" s="211" t="s">
        <v>370</v>
      </c>
      <c r="F5" s="211" t="s">
        <v>369</v>
      </c>
      <c r="G5" s="211" t="s">
        <v>368</v>
      </c>
      <c r="H5" s="211" t="s">
        <v>367</v>
      </c>
      <c r="I5" s="211" t="s">
        <v>366</v>
      </c>
      <c r="J5" s="211" t="s">
        <v>365</v>
      </c>
      <c r="K5" s="211" t="s">
        <v>364</v>
      </c>
      <c r="L5" s="215"/>
      <c r="M5" s="214"/>
    </row>
    <row r="6" spans="1:13" s="201" customFormat="1" ht="22.5" customHeight="1">
      <c r="B6" s="213" t="s">
        <v>363</v>
      </c>
      <c r="C6" s="211" t="s">
        <v>362</v>
      </c>
      <c r="D6" s="212" t="s">
        <v>361</v>
      </c>
      <c r="E6" s="212"/>
      <c r="F6" s="212"/>
      <c r="G6" s="212"/>
      <c r="H6" s="212"/>
      <c r="I6" s="212"/>
      <c r="J6" s="212"/>
      <c r="K6" s="212"/>
      <c r="L6" s="211" t="s">
        <v>360</v>
      </c>
      <c r="M6" s="210" t="s">
        <v>360</v>
      </c>
    </row>
    <row r="7" spans="1:13" s="201" customFormat="1">
      <c r="B7" s="209" t="s">
        <v>344</v>
      </c>
      <c r="C7" s="208" t="s">
        <v>344</v>
      </c>
      <c r="D7" s="208" t="s">
        <v>344</v>
      </c>
      <c r="E7" s="208" t="s">
        <v>344</v>
      </c>
      <c r="F7" s="208" t="s">
        <v>344</v>
      </c>
      <c r="G7" s="208" t="s">
        <v>344</v>
      </c>
      <c r="H7" s="208" t="s">
        <v>344</v>
      </c>
      <c r="I7" s="208" t="s">
        <v>344</v>
      </c>
      <c r="J7" s="208" t="s">
        <v>344</v>
      </c>
      <c r="K7" s="208" t="s">
        <v>344</v>
      </c>
      <c r="L7" s="208" t="s">
        <v>344</v>
      </c>
      <c r="M7" s="207" t="s">
        <v>344</v>
      </c>
    </row>
    <row r="8" spans="1:13" s="201" customFormat="1" ht="69" customHeight="1">
      <c r="B8" s="634" t="s">
        <v>359</v>
      </c>
      <c r="C8" s="635"/>
      <c r="D8" s="204">
        <v>0</v>
      </c>
      <c r="E8" s="204">
        <v>0</v>
      </c>
      <c r="F8" s="204">
        <v>0</v>
      </c>
      <c r="G8" s="204">
        <v>0</v>
      </c>
      <c r="H8" s="204">
        <v>0</v>
      </c>
      <c r="I8" s="204">
        <v>0</v>
      </c>
      <c r="J8" s="204">
        <v>0</v>
      </c>
      <c r="K8" s="204">
        <v>0</v>
      </c>
      <c r="L8" s="203" t="s">
        <v>358</v>
      </c>
      <c r="M8" s="202">
        <v>0</v>
      </c>
    </row>
    <row r="9" spans="1:13" s="201" customFormat="1" ht="15" customHeight="1">
      <c r="B9" s="206"/>
      <c r="C9" s="205"/>
      <c r="D9" s="204"/>
      <c r="E9" s="204"/>
      <c r="F9" s="204"/>
      <c r="G9" s="204"/>
      <c r="H9" s="204"/>
      <c r="I9" s="204"/>
      <c r="J9" s="204"/>
      <c r="K9" s="204"/>
      <c r="L9" s="203"/>
      <c r="M9" s="202"/>
    </row>
    <row r="10" spans="1:13" ht="15.75" customHeight="1">
      <c r="A10" s="186">
        <v>1</v>
      </c>
      <c r="B10" s="197">
        <v>2900</v>
      </c>
      <c r="C10" s="196">
        <v>2950</v>
      </c>
      <c r="D10" s="196">
        <v>5</v>
      </c>
      <c r="E10" s="196">
        <v>0</v>
      </c>
      <c r="F10" s="196">
        <v>0</v>
      </c>
      <c r="G10" s="196">
        <v>0</v>
      </c>
      <c r="H10" s="196">
        <v>0</v>
      </c>
      <c r="I10" s="196">
        <v>0</v>
      </c>
      <c r="J10" s="196">
        <v>0</v>
      </c>
      <c r="K10" s="196">
        <v>0</v>
      </c>
      <c r="L10" s="196">
        <v>100</v>
      </c>
      <c r="M10" s="195">
        <v>0</v>
      </c>
    </row>
    <row r="11" spans="1:13" ht="15.75" customHeight="1">
      <c r="A11" s="186">
        <v>2</v>
      </c>
      <c r="B11" s="197">
        <v>2950</v>
      </c>
      <c r="C11" s="196">
        <v>3000</v>
      </c>
      <c r="D11" s="196">
        <v>5</v>
      </c>
      <c r="E11" s="196">
        <v>0</v>
      </c>
      <c r="F11" s="196">
        <v>0</v>
      </c>
      <c r="G11" s="196">
        <v>0</v>
      </c>
      <c r="H11" s="196">
        <v>0</v>
      </c>
      <c r="I11" s="196">
        <v>0</v>
      </c>
      <c r="J11" s="196">
        <v>0</v>
      </c>
      <c r="K11" s="196">
        <v>0</v>
      </c>
      <c r="L11" s="196">
        <v>100</v>
      </c>
      <c r="M11" s="195">
        <v>0</v>
      </c>
    </row>
    <row r="12" spans="1:13" ht="15.75" customHeight="1">
      <c r="A12" s="186">
        <v>3</v>
      </c>
      <c r="B12" s="197">
        <v>3000</v>
      </c>
      <c r="C12" s="196">
        <v>3050</v>
      </c>
      <c r="D12" s="196">
        <v>10</v>
      </c>
      <c r="E12" s="196">
        <v>0</v>
      </c>
      <c r="F12" s="196">
        <v>0</v>
      </c>
      <c r="G12" s="196">
        <v>0</v>
      </c>
      <c r="H12" s="196">
        <v>0</v>
      </c>
      <c r="I12" s="196">
        <v>0</v>
      </c>
      <c r="J12" s="196">
        <v>0</v>
      </c>
      <c r="K12" s="196">
        <v>0</v>
      </c>
      <c r="L12" s="196">
        <v>100</v>
      </c>
      <c r="M12" s="195">
        <v>0</v>
      </c>
    </row>
    <row r="13" spans="1:13" ht="15.75" customHeight="1">
      <c r="A13" s="186">
        <v>4</v>
      </c>
      <c r="B13" s="197">
        <v>3050</v>
      </c>
      <c r="C13" s="196">
        <v>3100</v>
      </c>
      <c r="D13" s="196">
        <v>10</v>
      </c>
      <c r="E13" s="196">
        <v>0</v>
      </c>
      <c r="F13" s="196">
        <v>0</v>
      </c>
      <c r="G13" s="196">
        <v>0</v>
      </c>
      <c r="H13" s="196">
        <v>0</v>
      </c>
      <c r="I13" s="196">
        <v>0</v>
      </c>
      <c r="J13" s="196">
        <v>0</v>
      </c>
      <c r="K13" s="196">
        <v>0</v>
      </c>
      <c r="L13" s="196">
        <v>110</v>
      </c>
      <c r="M13" s="195">
        <v>0</v>
      </c>
    </row>
    <row r="14" spans="1:13" ht="15.75" customHeight="1">
      <c r="A14" s="186">
        <v>5</v>
      </c>
      <c r="B14" s="197">
        <v>3100</v>
      </c>
      <c r="C14" s="196">
        <v>3150</v>
      </c>
      <c r="D14" s="196">
        <v>15</v>
      </c>
      <c r="E14" s="196">
        <v>0</v>
      </c>
      <c r="F14" s="196">
        <v>0</v>
      </c>
      <c r="G14" s="196">
        <v>0</v>
      </c>
      <c r="H14" s="196">
        <v>0</v>
      </c>
      <c r="I14" s="196">
        <v>0</v>
      </c>
      <c r="J14" s="196">
        <v>0</v>
      </c>
      <c r="K14" s="196">
        <v>0</v>
      </c>
      <c r="L14" s="196">
        <v>110</v>
      </c>
      <c r="M14" s="195">
        <v>0</v>
      </c>
    </row>
    <row r="15" spans="1:13" ht="15.75" customHeight="1">
      <c r="A15" s="186"/>
      <c r="B15" s="197"/>
      <c r="C15" s="196"/>
      <c r="D15" s="196"/>
      <c r="E15" s="196"/>
      <c r="F15" s="196"/>
      <c r="G15" s="196"/>
      <c r="H15" s="196"/>
      <c r="I15" s="196"/>
      <c r="J15" s="196"/>
      <c r="K15" s="196"/>
      <c r="L15" s="196"/>
      <c r="M15" s="195"/>
    </row>
    <row r="16" spans="1:13" ht="15.75" customHeight="1">
      <c r="A16" s="186">
        <v>6</v>
      </c>
      <c r="B16" s="197">
        <v>3150</v>
      </c>
      <c r="C16" s="196">
        <v>3200</v>
      </c>
      <c r="D16" s="196">
        <v>15</v>
      </c>
      <c r="E16" s="196">
        <v>0</v>
      </c>
      <c r="F16" s="196">
        <v>0</v>
      </c>
      <c r="G16" s="196">
        <v>0</v>
      </c>
      <c r="H16" s="196">
        <v>0</v>
      </c>
      <c r="I16" s="196">
        <v>0</v>
      </c>
      <c r="J16" s="196">
        <v>0</v>
      </c>
      <c r="K16" s="196">
        <v>0</v>
      </c>
      <c r="L16" s="196">
        <v>110</v>
      </c>
      <c r="M16" s="195">
        <v>0</v>
      </c>
    </row>
    <row r="17" spans="1:13" ht="15.75" customHeight="1">
      <c r="A17" s="186">
        <v>7</v>
      </c>
      <c r="B17" s="197">
        <v>3200</v>
      </c>
      <c r="C17" s="196">
        <v>3250</v>
      </c>
      <c r="D17" s="196">
        <v>20</v>
      </c>
      <c r="E17" s="196">
        <v>0</v>
      </c>
      <c r="F17" s="196">
        <v>0</v>
      </c>
      <c r="G17" s="196">
        <v>0</v>
      </c>
      <c r="H17" s="196">
        <v>0</v>
      </c>
      <c r="I17" s="196">
        <v>0</v>
      </c>
      <c r="J17" s="196">
        <v>0</v>
      </c>
      <c r="K17" s="196">
        <v>0</v>
      </c>
      <c r="L17" s="196">
        <v>110</v>
      </c>
      <c r="M17" s="195">
        <v>0</v>
      </c>
    </row>
    <row r="18" spans="1:13" ht="15.75" customHeight="1">
      <c r="A18" s="186">
        <v>8</v>
      </c>
      <c r="B18" s="197">
        <v>3250</v>
      </c>
      <c r="C18" s="196">
        <v>3300</v>
      </c>
      <c r="D18" s="196">
        <v>20</v>
      </c>
      <c r="E18" s="196">
        <v>0</v>
      </c>
      <c r="F18" s="196">
        <v>0</v>
      </c>
      <c r="G18" s="196">
        <v>0</v>
      </c>
      <c r="H18" s="196">
        <v>0</v>
      </c>
      <c r="I18" s="196">
        <v>0</v>
      </c>
      <c r="J18" s="196">
        <v>0</v>
      </c>
      <c r="K18" s="196">
        <v>0</v>
      </c>
      <c r="L18" s="196">
        <v>110</v>
      </c>
      <c r="M18" s="195">
        <v>0</v>
      </c>
    </row>
    <row r="19" spans="1:13" ht="15.75" customHeight="1">
      <c r="A19" s="186">
        <v>9</v>
      </c>
      <c r="B19" s="197">
        <v>3300</v>
      </c>
      <c r="C19" s="196">
        <v>3400</v>
      </c>
      <c r="D19" s="196">
        <v>25</v>
      </c>
      <c r="E19" s="196">
        <v>0</v>
      </c>
      <c r="F19" s="196">
        <v>0</v>
      </c>
      <c r="G19" s="196">
        <v>0</v>
      </c>
      <c r="H19" s="196">
        <v>0</v>
      </c>
      <c r="I19" s="196">
        <v>0</v>
      </c>
      <c r="J19" s="196">
        <v>0</v>
      </c>
      <c r="K19" s="196">
        <v>0</v>
      </c>
      <c r="L19" s="196">
        <v>120</v>
      </c>
      <c r="M19" s="195">
        <v>0</v>
      </c>
    </row>
    <row r="20" spans="1:13" ht="15.75" customHeight="1">
      <c r="A20" s="186">
        <v>10</v>
      </c>
      <c r="B20" s="197">
        <v>3400</v>
      </c>
      <c r="C20" s="196">
        <v>3500</v>
      </c>
      <c r="D20" s="196">
        <v>30</v>
      </c>
      <c r="E20" s="196">
        <v>0</v>
      </c>
      <c r="F20" s="196">
        <v>0</v>
      </c>
      <c r="G20" s="196">
        <v>0</v>
      </c>
      <c r="H20" s="196">
        <v>0</v>
      </c>
      <c r="I20" s="196">
        <v>0</v>
      </c>
      <c r="J20" s="196">
        <v>0</v>
      </c>
      <c r="K20" s="196">
        <v>0</v>
      </c>
      <c r="L20" s="196">
        <v>120</v>
      </c>
      <c r="M20" s="195">
        <v>0</v>
      </c>
    </row>
    <row r="21" spans="1:13" ht="15.75" customHeight="1">
      <c r="A21" s="186"/>
      <c r="B21" s="197"/>
      <c r="C21" s="196"/>
      <c r="D21" s="196"/>
      <c r="E21" s="196"/>
      <c r="F21" s="196"/>
      <c r="G21" s="196"/>
      <c r="H21" s="196"/>
      <c r="I21" s="196"/>
      <c r="J21" s="196"/>
      <c r="K21" s="196"/>
      <c r="L21" s="196"/>
      <c r="M21" s="195"/>
    </row>
    <row r="22" spans="1:13" ht="15.75" customHeight="1">
      <c r="A22" s="186">
        <v>11</v>
      </c>
      <c r="B22" s="197">
        <v>3500</v>
      </c>
      <c r="C22" s="196">
        <v>3600</v>
      </c>
      <c r="D22" s="196">
        <v>35</v>
      </c>
      <c r="E22" s="196">
        <v>0</v>
      </c>
      <c r="F22" s="196">
        <v>0</v>
      </c>
      <c r="G22" s="196">
        <v>0</v>
      </c>
      <c r="H22" s="196">
        <v>0</v>
      </c>
      <c r="I22" s="196">
        <v>0</v>
      </c>
      <c r="J22" s="196">
        <v>0</v>
      </c>
      <c r="K22" s="196">
        <v>0</v>
      </c>
      <c r="L22" s="196">
        <v>120</v>
      </c>
      <c r="M22" s="195">
        <v>0</v>
      </c>
    </row>
    <row r="23" spans="1:13" ht="15.75" customHeight="1">
      <c r="A23" s="186">
        <v>12</v>
      </c>
      <c r="B23" s="197">
        <v>3600</v>
      </c>
      <c r="C23" s="196">
        <v>3700</v>
      </c>
      <c r="D23" s="196">
        <v>40</v>
      </c>
      <c r="E23" s="196">
        <v>0</v>
      </c>
      <c r="F23" s="196">
        <v>0</v>
      </c>
      <c r="G23" s="196">
        <v>0</v>
      </c>
      <c r="H23" s="196">
        <v>0</v>
      </c>
      <c r="I23" s="196">
        <v>0</v>
      </c>
      <c r="J23" s="196">
        <v>0</v>
      </c>
      <c r="K23" s="196">
        <v>0</v>
      </c>
      <c r="L23" s="196">
        <v>130</v>
      </c>
      <c r="M23" s="195">
        <v>0</v>
      </c>
    </row>
    <row r="24" spans="1:13" ht="15.75" customHeight="1">
      <c r="A24" s="186">
        <v>13</v>
      </c>
      <c r="B24" s="197">
        <v>3700</v>
      </c>
      <c r="C24" s="196">
        <v>3800</v>
      </c>
      <c r="D24" s="196">
        <v>45</v>
      </c>
      <c r="E24" s="196">
        <v>0</v>
      </c>
      <c r="F24" s="196">
        <v>0</v>
      </c>
      <c r="G24" s="196">
        <v>0</v>
      </c>
      <c r="H24" s="196">
        <v>0</v>
      </c>
      <c r="I24" s="196">
        <v>0</v>
      </c>
      <c r="J24" s="196">
        <v>0</v>
      </c>
      <c r="K24" s="196">
        <v>0</v>
      </c>
      <c r="L24" s="196">
        <v>130</v>
      </c>
      <c r="M24" s="195">
        <v>0</v>
      </c>
    </row>
    <row r="25" spans="1:13" ht="15.75" customHeight="1">
      <c r="A25" s="186">
        <v>14</v>
      </c>
      <c r="B25" s="197">
        <v>3800</v>
      </c>
      <c r="C25" s="196">
        <v>3900</v>
      </c>
      <c r="D25" s="196">
        <v>50</v>
      </c>
      <c r="E25" s="196">
        <v>0</v>
      </c>
      <c r="F25" s="196">
        <v>0</v>
      </c>
      <c r="G25" s="196">
        <v>0</v>
      </c>
      <c r="H25" s="196">
        <v>0</v>
      </c>
      <c r="I25" s="196">
        <v>0</v>
      </c>
      <c r="J25" s="196">
        <v>0</v>
      </c>
      <c r="K25" s="196">
        <v>0</v>
      </c>
      <c r="L25" s="196">
        <v>130</v>
      </c>
      <c r="M25" s="195">
        <v>0</v>
      </c>
    </row>
    <row r="26" spans="1:13" ht="15.75" customHeight="1">
      <c r="A26" s="186">
        <v>15</v>
      </c>
      <c r="B26" s="197">
        <v>3900</v>
      </c>
      <c r="C26" s="196">
        <v>4000</v>
      </c>
      <c r="D26" s="196">
        <v>55</v>
      </c>
      <c r="E26" s="196">
        <v>0</v>
      </c>
      <c r="F26" s="196">
        <v>0</v>
      </c>
      <c r="G26" s="196">
        <v>0</v>
      </c>
      <c r="H26" s="196">
        <v>0</v>
      </c>
      <c r="I26" s="196">
        <v>0</v>
      </c>
      <c r="J26" s="196">
        <v>0</v>
      </c>
      <c r="K26" s="196">
        <v>0</v>
      </c>
      <c r="L26" s="196">
        <v>140</v>
      </c>
      <c r="M26" s="195">
        <v>0</v>
      </c>
    </row>
    <row r="27" spans="1:13" ht="15.75" customHeight="1">
      <c r="A27" s="186"/>
      <c r="B27" s="197"/>
      <c r="C27" s="196"/>
      <c r="D27" s="196"/>
      <c r="E27" s="196"/>
      <c r="F27" s="196"/>
      <c r="G27" s="196"/>
      <c r="H27" s="196"/>
      <c r="I27" s="196"/>
      <c r="J27" s="196"/>
      <c r="K27" s="196"/>
      <c r="L27" s="196"/>
      <c r="M27" s="195"/>
    </row>
    <row r="28" spans="1:13" ht="15.75" customHeight="1">
      <c r="A28" s="186">
        <v>16</v>
      </c>
      <c r="B28" s="197">
        <v>4000</v>
      </c>
      <c r="C28" s="196">
        <v>4100</v>
      </c>
      <c r="D28" s="196">
        <v>60</v>
      </c>
      <c r="E28" s="196">
        <v>5</v>
      </c>
      <c r="F28" s="196">
        <v>0</v>
      </c>
      <c r="G28" s="196">
        <v>0</v>
      </c>
      <c r="H28" s="196">
        <v>0</v>
      </c>
      <c r="I28" s="196">
        <v>0</v>
      </c>
      <c r="J28" s="196">
        <v>0</v>
      </c>
      <c r="K28" s="196">
        <v>0</v>
      </c>
      <c r="L28" s="196">
        <v>140</v>
      </c>
      <c r="M28" s="195">
        <v>0</v>
      </c>
    </row>
    <row r="29" spans="1:13" ht="15.75" customHeight="1">
      <c r="A29" s="186">
        <v>17</v>
      </c>
      <c r="B29" s="197">
        <v>4100</v>
      </c>
      <c r="C29" s="196">
        <v>4200</v>
      </c>
      <c r="D29" s="196">
        <v>65</v>
      </c>
      <c r="E29" s="196">
        <v>10</v>
      </c>
      <c r="F29" s="196">
        <v>0</v>
      </c>
      <c r="G29" s="196">
        <v>0</v>
      </c>
      <c r="H29" s="196">
        <v>0</v>
      </c>
      <c r="I29" s="196">
        <v>0</v>
      </c>
      <c r="J29" s="196">
        <v>0</v>
      </c>
      <c r="K29" s="196">
        <v>0</v>
      </c>
      <c r="L29" s="196">
        <v>160</v>
      </c>
      <c r="M29" s="195">
        <v>0</v>
      </c>
    </row>
    <row r="30" spans="1:13" ht="15.75" customHeight="1">
      <c r="A30" s="186">
        <v>18</v>
      </c>
      <c r="B30" s="197">
        <v>4200</v>
      </c>
      <c r="C30" s="196">
        <v>4300</v>
      </c>
      <c r="D30" s="196">
        <v>70</v>
      </c>
      <c r="E30" s="196">
        <v>15</v>
      </c>
      <c r="F30" s="196">
        <v>0</v>
      </c>
      <c r="G30" s="196">
        <v>0</v>
      </c>
      <c r="H30" s="196">
        <v>0</v>
      </c>
      <c r="I30" s="196">
        <v>0</v>
      </c>
      <c r="J30" s="196">
        <v>0</v>
      </c>
      <c r="K30" s="196">
        <v>0</v>
      </c>
      <c r="L30" s="196">
        <v>170</v>
      </c>
      <c r="M30" s="195">
        <v>0</v>
      </c>
    </row>
    <row r="31" spans="1:13" ht="15.75" customHeight="1">
      <c r="A31" s="186">
        <v>19</v>
      </c>
      <c r="B31" s="197">
        <v>4300</v>
      </c>
      <c r="C31" s="196">
        <v>4400</v>
      </c>
      <c r="D31" s="196">
        <v>75</v>
      </c>
      <c r="E31" s="196">
        <v>20</v>
      </c>
      <c r="F31" s="196">
        <v>0</v>
      </c>
      <c r="G31" s="196">
        <v>0</v>
      </c>
      <c r="H31" s="196">
        <v>0</v>
      </c>
      <c r="I31" s="196">
        <v>0</v>
      </c>
      <c r="J31" s="196">
        <v>0</v>
      </c>
      <c r="K31" s="196">
        <v>0</v>
      </c>
      <c r="L31" s="196">
        <v>190</v>
      </c>
      <c r="M31" s="195">
        <v>0</v>
      </c>
    </row>
    <row r="32" spans="1:13" ht="15.75" customHeight="1">
      <c r="A32" s="186">
        <v>20</v>
      </c>
      <c r="B32" s="197">
        <v>4400</v>
      </c>
      <c r="C32" s="196">
        <v>4500</v>
      </c>
      <c r="D32" s="196">
        <v>80</v>
      </c>
      <c r="E32" s="196">
        <v>25</v>
      </c>
      <c r="F32" s="196">
        <v>0</v>
      </c>
      <c r="G32" s="196">
        <v>0</v>
      </c>
      <c r="H32" s="196">
        <v>0</v>
      </c>
      <c r="I32" s="196">
        <v>0</v>
      </c>
      <c r="J32" s="196">
        <v>0</v>
      </c>
      <c r="K32" s="196">
        <v>0</v>
      </c>
      <c r="L32" s="196">
        <v>200</v>
      </c>
      <c r="M32" s="195">
        <v>0</v>
      </c>
    </row>
    <row r="33" spans="1:13" ht="15.75" customHeight="1">
      <c r="A33" s="186"/>
      <c r="B33" s="197"/>
      <c r="C33" s="196"/>
      <c r="D33" s="196"/>
      <c r="E33" s="196"/>
      <c r="F33" s="196"/>
      <c r="G33" s="196"/>
      <c r="H33" s="196"/>
      <c r="I33" s="196"/>
      <c r="J33" s="196"/>
      <c r="K33" s="196"/>
      <c r="L33" s="196"/>
      <c r="M33" s="195"/>
    </row>
    <row r="34" spans="1:13" ht="15.75" customHeight="1">
      <c r="A34" s="186">
        <v>21</v>
      </c>
      <c r="B34" s="197">
        <v>4500</v>
      </c>
      <c r="C34" s="196">
        <v>4600</v>
      </c>
      <c r="D34" s="196">
        <v>85</v>
      </c>
      <c r="E34" s="196">
        <v>30</v>
      </c>
      <c r="F34" s="196">
        <v>0</v>
      </c>
      <c r="G34" s="196">
        <v>0</v>
      </c>
      <c r="H34" s="196">
        <v>0</v>
      </c>
      <c r="I34" s="196">
        <v>0</v>
      </c>
      <c r="J34" s="196">
        <v>0</v>
      </c>
      <c r="K34" s="196">
        <v>0</v>
      </c>
      <c r="L34" s="196">
        <v>220</v>
      </c>
      <c r="M34" s="195">
        <v>0</v>
      </c>
    </row>
    <row r="35" spans="1:13" ht="15.75" customHeight="1">
      <c r="A35" s="186">
        <v>22</v>
      </c>
      <c r="B35" s="197">
        <v>4600</v>
      </c>
      <c r="C35" s="196">
        <v>4700</v>
      </c>
      <c r="D35" s="196">
        <v>85</v>
      </c>
      <c r="E35" s="196">
        <v>35</v>
      </c>
      <c r="F35" s="196">
        <v>0</v>
      </c>
      <c r="G35" s="196">
        <v>0</v>
      </c>
      <c r="H35" s="196">
        <v>0</v>
      </c>
      <c r="I35" s="196">
        <v>0</v>
      </c>
      <c r="J35" s="196">
        <v>0</v>
      </c>
      <c r="K35" s="196">
        <v>0</v>
      </c>
      <c r="L35" s="196">
        <v>230</v>
      </c>
      <c r="M35" s="195">
        <v>0</v>
      </c>
    </row>
    <row r="36" spans="1:13" ht="15.75" customHeight="1">
      <c r="A36" s="186">
        <v>23</v>
      </c>
      <c r="B36" s="197">
        <v>4700</v>
      </c>
      <c r="C36" s="196">
        <v>4800</v>
      </c>
      <c r="D36" s="196">
        <v>90</v>
      </c>
      <c r="E36" s="196">
        <v>35</v>
      </c>
      <c r="F36" s="196">
        <v>0</v>
      </c>
      <c r="G36" s="196">
        <v>0</v>
      </c>
      <c r="H36" s="196">
        <v>0</v>
      </c>
      <c r="I36" s="196">
        <v>0</v>
      </c>
      <c r="J36" s="196">
        <v>0</v>
      </c>
      <c r="K36" s="196">
        <v>0</v>
      </c>
      <c r="L36" s="196">
        <v>260</v>
      </c>
      <c r="M36" s="195">
        <v>0</v>
      </c>
    </row>
    <row r="37" spans="1:13" ht="15.75" customHeight="1">
      <c r="A37" s="186">
        <v>24</v>
      </c>
      <c r="B37" s="197">
        <v>4800</v>
      </c>
      <c r="C37" s="196">
        <v>4900</v>
      </c>
      <c r="D37" s="196">
        <v>90</v>
      </c>
      <c r="E37" s="196">
        <v>40</v>
      </c>
      <c r="F37" s="196">
        <v>0</v>
      </c>
      <c r="G37" s="196">
        <v>0</v>
      </c>
      <c r="H37" s="196">
        <v>0</v>
      </c>
      <c r="I37" s="196">
        <v>0</v>
      </c>
      <c r="J37" s="196">
        <v>0</v>
      </c>
      <c r="K37" s="196">
        <v>0</v>
      </c>
      <c r="L37" s="196">
        <v>270</v>
      </c>
      <c r="M37" s="195">
        <v>0</v>
      </c>
    </row>
    <row r="38" spans="1:13" ht="15.75" customHeight="1">
      <c r="A38" s="186">
        <v>25</v>
      </c>
      <c r="B38" s="197">
        <v>4900</v>
      </c>
      <c r="C38" s="196">
        <v>5000</v>
      </c>
      <c r="D38" s="196">
        <v>95</v>
      </c>
      <c r="E38" s="196">
        <v>40</v>
      </c>
      <c r="F38" s="196">
        <v>0</v>
      </c>
      <c r="G38" s="196">
        <v>0</v>
      </c>
      <c r="H38" s="196">
        <v>0</v>
      </c>
      <c r="I38" s="196">
        <v>0</v>
      </c>
      <c r="J38" s="196">
        <v>0</v>
      </c>
      <c r="K38" s="196">
        <v>0</v>
      </c>
      <c r="L38" s="196">
        <v>280</v>
      </c>
      <c r="M38" s="195">
        <v>0</v>
      </c>
    </row>
    <row r="39" spans="1:13" ht="15.75" customHeight="1">
      <c r="A39" s="186"/>
      <c r="B39" s="197"/>
      <c r="C39" s="196"/>
      <c r="D39" s="196"/>
      <c r="E39" s="196"/>
      <c r="F39" s="196"/>
      <c r="G39" s="196"/>
      <c r="H39" s="196"/>
      <c r="I39" s="196"/>
      <c r="J39" s="196"/>
      <c r="K39" s="196"/>
      <c r="L39" s="196"/>
      <c r="M39" s="195"/>
    </row>
    <row r="40" spans="1:13" ht="15.75" customHeight="1">
      <c r="A40" s="186">
        <v>26</v>
      </c>
      <c r="B40" s="197">
        <v>5000</v>
      </c>
      <c r="C40" s="196">
        <v>5100</v>
      </c>
      <c r="D40" s="196">
        <v>100</v>
      </c>
      <c r="E40" s="196">
        <v>45</v>
      </c>
      <c r="F40" s="196">
        <v>0</v>
      </c>
      <c r="G40" s="196">
        <v>0</v>
      </c>
      <c r="H40" s="196">
        <v>0</v>
      </c>
      <c r="I40" s="196">
        <v>0</v>
      </c>
      <c r="J40" s="196">
        <v>0</v>
      </c>
      <c r="K40" s="196">
        <v>0</v>
      </c>
      <c r="L40" s="196">
        <v>300</v>
      </c>
      <c r="M40" s="195">
        <v>0</v>
      </c>
    </row>
    <row r="41" spans="1:13" ht="15.75" customHeight="1">
      <c r="A41" s="186">
        <v>27</v>
      </c>
      <c r="B41" s="197">
        <v>5100</v>
      </c>
      <c r="C41" s="196">
        <v>5200</v>
      </c>
      <c r="D41" s="196">
        <v>100</v>
      </c>
      <c r="E41" s="196">
        <v>50</v>
      </c>
      <c r="F41" s="196">
        <v>0</v>
      </c>
      <c r="G41" s="196">
        <v>0</v>
      </c>
      <c r="H41" s="196">
        <v>0</v>
      </c>
      <c r="I41" s="196">
        <v>0</v>
      </c>
      <c r="J41" s="196">
        <v>0</v>
      </c>
      <c r="K41" s="196">
        <v>0</v>
      </c>
      <c r="L41" s="196">
        <v>310</v>
      </c>
      <c r="M41" s="195">
        <v>0</v>
      </c>
    </row>
    <row r="42" spans="1:13" ht="15.75" customHeight="1">
      <c r="A42" s="186">
        <v>28</v>
      </c>
      <c r="B42" s="197">
        <v>5200</v>
      </c>
      <c r="C42" s="196">
        <v>5300</v>
      </c>
      <c r="D42" s="196">
        <v>105</v>
      </c>
      <c r="E42" s="196">
        <v>55</v>
      </c>
      <c r="F42" s="196">
        <v>0</v>
      </c>
      <c r="G42" s="196">
        <v>0</v>
      </c>
      <c r="H42" s="196">
        <v>0</v>
      </c>
      <c r="I42" s="196">
        <v>0</v>
      </c>
      <c r="J42" s="196">
        <v>0</v>
      </c>
      <c r="K42" s="196">
        <v>0</v>
      </c>
      <c r="L42" s="196">
        <v>330</v>
      </c>
      <c r="M42" s="195">
        <v>0</v>
      </c>
    </row>
    <row r="43" spans="1:13" ht="15.75" customHeight="1">
      <c r="A43" s="186">
        <v>29</v>
      </c>
      <c r="B43" s="197">
        <v>5300</v>
      </c>
      <c r="C43" s="196">
        <v>5400</v>
      </c>
      <c r="D43" s="196">
        <v>110</v>
      </c>
      <c r="E43" s="196">
        <v>55</v>
      </c>
      <c r="F43" s="196">
        <v>5</v>
      </c>
      <c r="G43" s="196">
        <v>0</v>
      </c>
      <c r="H43" s="196">
        <v>0</v>
      </c>
      <c r="I43" s="196">
        <v>0</v>
      </c>
      <c r="J43" s="196">
        <v>0</v>
      </c>
      <c r="K43" s="196">
        <v>0</v>
      </c>
      <c r="L43" s="196">
        <v>340</v>
      </c>
      <c r="M43" s="195">
        <v>0</v>
      </c>
    </row>
    <row r="44" spans="1:13" ht="15.75" customHeight="1">
      <c r="A44" s="186">
        <v>30</v>
      </c>
      <c r="B44" s="197">
        <v>5400</v>
      </c>
      <c r="C44" s="196">
        <v>5500</v>
      </c>
      <c r="D44" s="196">
        <v>110</v>
      </c>
      <c r="E44" s="196">
        <v>60</v>
      </c>
      <c r="F44" s="196">
        <v>5</v>
      </c>
      <c r="G44" s="196">
        <v>0</v>
      </c>
      <c r="H44" s="196">
        <v>0</v>
      </c>
      <c r="I44" s="196">
        <v>0</v>
      </c>
      <c r="J44" s="196">
        <v>0</v>
      </c>
      <c r="K44" s="196">
        <v>0</v>
      </c>
      <c r="L44" s="196">
        <v>360</v>
      </c>
      <c r="M44" s="195">
        <v>0</v>
      </c>
    </row>
    <row r="45" spans="1:13" ht="15.75" customHeight="1">
      <c r="A45" s="186"/>
      <c r="B45" s="197"/>
      <c r="C45" s="196"/>
      <c r="D45" s="196"/>
      <c r="E45" s="196"/>
      <c r="F45" s="196"/>
      <c r="G45" s="196"/>
      <c r="H45" s="196"/>
      <c r="I45" s="196"/>
      <c r="J45" s="196"/>
      <c r="K45" s="196"/>
      <c r="L45" s="196"/>
      <c r="M45" s="195"/>
    </row>
    <row r="46" spans="1:13" ht="15.75" customHeight="1">
      <c r="A46" s="186">
        <v>31</v>
      </c>
      <c r="B46" s="197">
        <v>5500</v>
      </c>
      <c r="C46" s="196">
        <v>5600</v>
      </c>
      <c r="D46" s="196">
        <v>115</v>
      </c>
      <c r="E46" s="196">
        <v>65</v>
      </c>
      <c r="F46" s="196">
        <v>10</v>
      </c>
      <c r="G46" s="196">
        <v>0</v>
      </c>
      <c r="H46" s="196">
        <v>0</v>
      </c>
      <c r="I46" s="196">
        <v>0</v>
      </c>
      <c r="J46" s="196">
        <v>0</v>
      </c>
      <c r="K46" s="196">
        <v>0</v>
      </c>
      <c r="L46" s="196">
        <v>370</v>
      </c>
      <c r="M46" s="195">
        <v>0</v>
      </c>
    </row>
    <row r="47" spans="1:13" ht="15.75" customHeight="1">
      <c r="A47" s="186">
        <v>32</v>
      </c>
      <c r="B47" s="197">
        <v>5600</v>
      </c>
      <c r="C47" s="196">
        <v>5700</v>
      </c>
      <c r="D47" s="196">
        <v>120</v>
      </c>
      <c r="E47" s="196">
        <v>65</v>
      </c>
      <c r="F47" s="196">
        <v>15</v>
      </c>
      <c r="G47" s="196">
        <v>0</v>
      </c>
      <c r="H47" s="196">
        <v>0</v>
      </c>
      <c r="I47" s="196">
        <v>0</v>
      </c>
      <c r="J47" s="196">
        <v>0</v>
      </c>
      <c r="K47" s="196">
        <v>0</v>
      </c>
      <c r="L47" s="196">
        <v>390</v>
      </c>
      <c r="M47" s="195">
        <v>0</v>
      </c>
    </row>
    <row r="48" spans="1:13" ht="15.75" customHeight="1">
      <c r="A48" s="186">
        <v>33</v>
      </c>
      <c r="B48" s="197">
        <v>5700</v>
      </c>
      <c r="C48" s="196">
        <v>5800</v>
      </c>
      <c r="D48" s="196">
        <v>125</v>
      </c>
      <c r="E48" s="196">
        <v>70</v>
      </c>
      <c r="F48" s="196">
        <v>15</v>
      </c>
      <c r="G48" s="196">
        <v>0</v>
      </c>
      <c r="H48" s="196">
        <v>0</v>
      </c>
      <c r="I48" s="196">
        <v>0</v>
      </c>
      <c r="J48" s="196">
        <v>0</v>
      </c>
      <c r="K48" s="196">
        <v>0</v>
      </c>
      <c r="L48" s="196">
        <v>400</v>
      </c>
      <c r="M48" s="195">
        <v>0</v>
      </c>
    </row>
    <row r="49" spans="1:13" ht="15.75" customHeight="1">
      <c r="A49" s="186">
        <v>34</v>
      </c>
      <c r="B49" s="197">
        <v>5800</v>
      </c>
      <c r="C49" s="196">
        <v>5900</v>
      </c>
      <c r="D49" s="196">
        <v>125</v>
      </c>
      <c r="E49" s="196">
        <v>75</v>
      </c>
      <c r="F49" s="196">
        <v>20</v>
      </c>
      <c r="G49" s="196">
        <v>0</v>
      </c>
      <c r="H49" s="196">
        <v>0</v>
      </c>
      <c r="I49" s="196">
        <v>0</v>
      </c>
      <c r="J49" s="196">
        <v>0</v>
      </c>
      <c r="K49" s="196">
        <v>0</v>
      </c>
      <c r="L49" s="196">
        <v>420</v>
      </c>
      <c r="M49" s="195">
        <v>0</v>
      </c>
    </row>
    <row r="50" spans="1:13" ht="15.75" customHeight="1">
      <c r="A50" s="186">
        <v>35</v>
      </c>
      <c r="B50" s="197">
        <v>5900</v>
      </c>
      <c r="C50" s="196">
        <v>6000</v>
      </c>
      <c r="D50" s="196">
        <v>130</v>
      </c>
      <c r="E50" s="196">
        <v>75</v>
      </c>
      <c r="F50" s="196">
        <v>25</v>
      </c>
      <c r="G50" s="196">
        <v>0</v>
      </c>
      <c r="H50" s="196">
        <v>0</v>
      </c>
      <c r="I50" s="196">
        <v>0</v>
      </c>
      <c r="J50" s="196">
        <v>0</v>
      </c>
      <c r="K50" s="196">
        <v>0</v>
      </c>
      <c r="L50" s="196">
        <v>440</v>
      </c>
      <c r="M50" s="195">
        <v>0</v>
      </c>
    </row>
    <row r="51" spans="1:13" ht="15.75" customHeight="1">
      <c r="A51" s="186"/>
      <c r="B51" s="197"/>
      <c r="C51" s="196"/>
      <c r="D51" s="196"/>
      <c r="E51" s="196"/>
      <c r="F51" s="196"/>
      <c r="G51" s="196"/>
      <c r="H51" s="196"/>
      <c r="I51" s="196"/>
      <c r="J51" s="196"/>
      <c r="K51" s="196"/>
      <c r="L51" s="196"/>
      <c r="M51" s="195"/>
    </row>
    <row r="52" spans="1:13" ht="15.75" customHeight="1">
      <c r="A52" s="186">
        <v>36</v>
      </c>
      <c r="B52" s="197">
        <v>6000</v>
      </c>
      <c r="C52" s="196">
        <v>6100</v>
      </c>
      <c r="D52" s="196">
        <v>135</v>
      </c>
      <c r="E52" s="196">
        <v>80</v>
      </c>
      <c r="F52" s="196">
        <v>30</v>
      </c>
      <c r="G52" s="196">
        <v>0</v>
      </c>
      <c r="H52" s="196">
        <v>0</v>
      </c>
      <c r="I52" s="196">
        <v>0</v>
      </c>
      <c r="J52" s="196">
        <v>0</v>
      </c>
      <c r="K52" s="196">
        <v>0</v>
      </c>
      <c r="L52" s="196">
        <v>470</v>
      </c>
      <c r="M52" s="195">
        <v>0</v>
      </c>
    </row>
    <row r="53" spans="1:13" ht="15.75" customHeight="1">
      <c r="A53" s="186">
        <v>37</v>
      </c>
      <c r="B53" s="197">
        <v>6100</v>
      </c>
      <c r="C53" s="196">
        <v>6200</v>
      </c>
      <c r="D53" s="196">
        <v>135</v>
      </c>
      <c r="E53" s="196">
        <v>85</v>
      </c>
      <c r="F53" s="196">
        <v>30</v>
      </c>
      <c r="G53" s="196">
        <v>0</v>
      </c>
      <c r="H53" s="196">
        <v>0</v>
      </c>
      <c r="I53" s="196">
        <v>0</v>
      </c>
      <c r="J53" s="196">
        <v>0</v>
      </c>
      <c r="K53" s="196">
        <v>0</v>
      </c>
      <c r="L53" s="196">
        <v>510</v>
      </c>
      <c r="M53" s="195">
        <v>0</v>
      </c>
    </row>
    <row r="54" spans="1:13" ht="15.75" customHeight="1">
      <c r="A54" s="186">
        <v>38</v>
      </c>
      <c r="B54" s="197">
        <v>6200</v>
      </c>
      <c r="C54" s="196">
        <v>6300</v>
      </c>
      <c r="D54" s="196">
        <v>140</v>
      </c>
      <c r="E54" s="196">
        <v>90</v>
      </c>
      <c r="F54" s="196">
        <v>35</v>
      </c>
      <c r="G54" s="196">
        <v>0</v>
      </c>
      <c r="H54" s="196">
        <v>0</v>
      </c>
      <c r="I54" s="196">
        <v>0</v>
      </c>
      <c r="J54" s="196">
        <v>0</v>
      </c>
      <c r="K54" s="196">
        <v>0</v>
      </c>
      <c r="L54" s="196">
        <v>540</v>
      </c>
      <c r="M54" s="195">
        <v>0</v>
      </c>
    </row>
    <row r="55" spans="1:13" ht="15.75" customHeight="1">
      <c r="A55" s="186">
        <v>39</v>
      </c>
      <c r="B55" s="197">
        <v>6300</v>
      </c>
      <c r="C55" s="196">
        <v>6400</v>
      </c>
      <c r="D55" s="196">
        <v>150</v>
      </c>
      <c r="E55" s="196">
        <v>90</v>
      </c>
      <c r="F55" s="196">
        <v>40</v>
      </c>
      <c r="G55" s="196">
        <v>0</v>
      </c>
      <c r="H55" s="196">
        <v>0</v>
      </c>
      <c r="I55" s="196">
        <v>0</v>
      </c>
      <c r="J55" s="196">
        <v>0</v>
      </c>
      <c r="K55" s="196">
        <v>0</v>
      </c>
      <c r="L55" s="196">
        <v>580</v>
      </c>
      <c r="M55" s="195">
        <v>0</v>
      </c>
    </row>
    <row r="56" spans="1:13" ht="15.75" customHeight="1">
      <c r="A56" s="186">
        <v>40</v>
      </c>
      <c r="B56" s="197">
        <v>6400</v>
      </c>
      <c r="C56" s="196">
        <v>6500</v>
      </c>
      <c r="D56" s="196">
        <v>150</v>
      </c>
      <c r="E56" s="196">
        <v>95</v>
      </c>
      <c r="F56" s="196">
        <v>40</v>
      </c>
      <c r="G56" s="196">
        <v>0</v>
      </c>
      <c r="H56" s="196">
        <v>0</v>
      </c>
      <c r="I56" s="196">
        <v>0</v>
      </c>
      <c r="J56" s="196">
        <v>0</v>
      </c>
      <c r="K56" s="196">
        <v>0</v>
      </c>
      <c r="L56" s="196">
        <v>610</v>
      </c>
      <c r="M56" s="195">
        <v>0</v>
      </c>
    </row>
    <row r="57" spans="1:13" ht="15.75" customHeight="1">
      <c r="A57" s="186"/>
      <c r="B57" s="197"/>
      <c r="C57" s="196"/>
      <c r="D57" s="196"/>
      <c r="E57" s="196"/>
      <c r="F57" s="196"/>
      <c r="G57" s="196"/>
      <c r="H57" s="196"/>
      <c r="I57" s="196"/>
      <c r="J57" s="196"/>
      <c r="K57" s="196"/>
      <c r="L57" s="196"/>
      <c r="M57" s="195"/>
    </row>
    <row r="58" spans="1:13" ht="15.75" customHeight="1">
      <c r="A58" s="186">
        <v>41</v>
      </c>
      <c r="B58" s="197">
        <v>6500</v>
      </c>
      <c r="C58" s="196">
        <v>6600</v>
      </c>
      <c r="D58" s="196">
        <v>155</v>
      </c>
      <c r="E58" s="196">
        <v>100</v>
      </c>
      <c r="F58" s="196">
        <v>45</v>
      </c>
      <c r="G58" s="196">
        <v>0</v>
      </c>
      <c r="H58" s="196">
        <v>0</v>
      </c>
      <c r="I58" s="196">
        <v>0</v>
      </c>
      <c r="J58" s="196">
        <v>0</v>
      </c>
      <c r="K58" s="196">
        <v>0</v>
      </c>
      <c r="L58" s="196">
        <v>650</v>
      </c>
      <c r="M58" s="195">
        <v>0</v>
      </c>
    </row>
    <row r="59" spans="1:13" ht="15.75" customHeight="1">
      <c r="A59" s="186">
        <v>42</v>
      </c>
      <c r="B59" s="197">
        <v>6600</v>
      </c>
      <c r="C59" s="196">
        <v>6700</v>
      </c>
      <c r="D59" s="196">
        <v>160</v>
      </c>
      <c r="E59" s="196">
        <v>100</v>
      </c>
      <c r="F59" s="196">
        <v>50</v>
      </c>
      <c r="G59" s="196">
        <v>0</v>
      </c>
      <c r="H59" s="196">
        <v>0</v>
      </c>
      <c r="I59" s="196">
        <v>0</v>
      </c>
      <c r="J59" s="196">
        <v>0</v>
      </c>
      <c r="K59" s="196">
        <v>0</v>
      </c>
      <c r="L59" s="196">
        <v>680</v>
      </c>
      <c r="M59" s="195">
        <v>0</v>
      </c>
    </row>
    <row r="60" spans="1:13" ht="15.75" customHeight="1">
      <c r="A60" s="186">
        <v>43</v>
      </c>
      <c r="B60" s="197">
        <v>6700</v>
      </c>
      <c r="C60" s="196">
        <v>6800</v>
      </c>
      <c r="D60" s="196">
        <v>165</v>
      </c>
      <c r="E60" s="196">
        <v>105</v>
      </c>
      <c r="F60" s="196">
        <v>50</v>
      </c>
      <c r="G60" s="196">
        <v>0</v>
      </c>
      <c r="H60" s="196">
        <v>0</v>
      </c>
      <c r="I60" s="196">
        <v>0</v>
      </c>
      <c r="J60" s="196">
        <v>0</v>
      </c>
      <c r="K60" s="196">
        <v>0</v>
      </c>
      <c r="L60" s="196">
        <v>710</v>
      </c>
      <c r="M60" s="195">
        <v>0</v>
      </c>
    </row>
    <row r="61" spans="1:13" ht="15.75" customHeight="1">
      <c r="A61" s="186">
        <v>44</v>
      </c>
      <c r="B61" s="197">
        <v>6800</v>
      </c>
      <c r="C61" s="196">
        <v>6900</v>
      </c>
      <c r="D61" s="196">
        <v>165</v>
      </c>
      <c r="E61" s="196">
        <v>110</v>
      </c>
      <c r="F61" s="196">
        <v>55</v>
      </c>
      <c r="G61" s="196">
        <v>5</v>
      </c>
      <c r="H61" s="196">
        <v>0</v>
      </c>
      <c r="I61" s="196">
        <v>0</v>
      </c>
      <c r="J61" s="196">
        <v>0</v>
      </c>
      <c r="K61" s="196">
        <v>0</v>
      </c>
      <c r="L61" s="196">
        <v>750</v>
      </c>
      <c r="M61" s="195">
        <v>0</v>
      </c>
    </row>
    <row r="62" spans="1:13" ht="15.75" customHeight="1">
      <c r="A62" s="186">
        <v>45</v>
      </c>
      <c r="B62" s="197">
        <v>6900</v>
      </c>
      <c r="C62" s="196">
        <v>7000</v>
      </c>
      <c r="D62" s="196">
        <v>170</v>
      </c>
      <c r="E62" s="196">
        <v>110</v>
      </c>
      <c r="F62" s="196">
        <v>60</v>
      </c>
      <c r="G62" s="196">
        <v>5</v>
      </c>
      <c r="H62" s="196">
        <v>0</v>
      </c>
      <c r="I62" s="196">
        <v>0</v>
      </c>
      <c r="J62" s="196">
        <v>0</v>
      </c>
      <c r="K62" s="196">
        <v>0</v>
      </c>
      <c r="L62" s="196">
        <v>780</v>
      </c>
      <c r="M62" s="195">
        <v>0</v>
      </c>
    </row>
    <row r="63" spans="1:13" ht="15.75" customHeight="1" thickBot="1">
      <c r="A63" s="186"/>
      <c r="B63" s="200"/>
      <c r="C63" s="199"/>
      <c r="D63" s="199"/>
      <c r="E63" s="199"/>
      <c r="F63" s="199"/>
      <c r="G63" s="199"/>
      <c r="H63" s="199"/>
      <c r="I63" s="199"/>
      <c r="J63" s="199"/>
      <c r="K63" s="199"/>
      <c r="L63" s="199"/>
      <c r="M63" s="198"/>
    </row>
    <row r="64" spans="1:13" ht="15.75" customHeight="1">
      <c r="A64" s="186">
        <v>46</v>
      </c>
      <c r="B64" s="197">
        <v>7000</v>
      </c>
      <c r="C64" s="196">
        <v>7100</v>
      </c>
      <c r="D64" s="196">
        <v>175</v>
      </c>
      <c r="E64" s="196">
        <v>115</v>
      </c>
      <c r="F64" s="196">
        <v>65</v>
      </c>
      <c r="G64" s="196">
        <v>10</v>
      </c>
      <c r="H64" s="196">
        <v>0</v>
      </c>
      <c r="I64" s="196">
        <v>0</v>
      </c>
      <c r="J64" s="196">
        <v>0</v>
      </c>
      <c r="K64" s="196">
        <v>0</v>
      </c>
      <c r="L64" s="196">
        <v>810</v>
      </c>
      <c r="M64" s="195">
        <v>0</v>
      </c>
    </row>
    <row r="65" spans="1:13" ht="15.75" customHeight="1">
      <c r="A65" s="186">
        <v>47</v>
      </c>
      <c r="B65" s="197">
        <v>7100</v>
      </c>
      <c r="C65" s="196">
        <v>7200</v>
      </c>
      <c r="D65" s="196">
        <v>175</v>
      </c>
      <c r="E65" s="196">
        <v>120</v>
      </c>
      <c r="F65" s="196">
        <v>65</v>
      </c>
      <c r="G65" s="196">
        <v>15</v>
      </c>
      <c r="H65" s="196">
        <v>0</v>
      </c>
      <c r="I65" s="196">
        <v>0</v>
      </c>
      <c r="J65" s="196">
        <v>0</v>
      </c>
      <c r="K65" s="196">
        <v>0</v>
      </c>
      <c r="L65" s="196">
        <v>840</v>
      </c>
      <c r="M65" s="195">
        <v>0</v>
      </c>
    </row>
    <row r="66" spans="1:13" ht="15.75" customHeight="1">
      <c r="A66" s="186">
        <v>48</v>
      </c>
      <c r="B66" s="197">
        <v>7200</v>
      </c>
      <c r="C66" s="196">
        <v>7300</v>
      </c>
      <c r="D66" s="196">
        <v>180</v>
      </c>
      <c r="E66" s="196">
        <v>125</v>
      </c>
      <c r="F66" s="196">
        <v>70</v>
      </c>
      <c r="G66" s="196">
        <v>15</v>
      </c>
      <c r="H66" s="196">
        <v>0</v>
      </c>
      <c r="I66" s="196">
        <v>0</v>
      </c>
      <c r="J66" s="196">
        <v>0</v>
      </c>
      <c r="K66" s="196">
        <v>0</v>
      </c>
      <c r="L66" s="196">
        <v>860</v>
      </c>
      <c r="M66" s="195">
        <v>0</v>
      </c>
    </row>
    <row r="67" spans="1:13" ht="15.75" customHeight="1">
      <c r="A67" s="186">
        <v>49</v>
      </c>
      <c r="B67" s="197">
        <v>7300</v>
      </c>
      <c r="C67" s="196">
        <v>7400</v>
      </c>
      <c r="D67" s="196">
        <v>185</v>
      </c>
      <c r="E67" s="196">
        <v>125</v>
      </c>
      <c r="F67" s="196">
        <v>75</v>
      </c>
      <c r="G67" s="196">
        <v>20</v>
      </c>
      <c r="H67" s="196">
        <v>0</v>
      </c>
      <c r="I67" s="196">
        <v>0</v>
      </c>
      <c r="J67" s="196">
        <v>0</v>
      </c>
      <c r="K67" s="196">
        <v>0</v>
      </c>
      <c r="L67" s="196">
        <v>890</v>
      </c>
      <c r="M67" s="195">
        <v>0</v>
      </c>
    </row>
    <row r="68" spans="1:13" ht="15.75" customHeight="1">
      <c r="A68" s="186">
        <v>50</v>
      </c>
      <c r="B68" s="197">
        <v>7400</v>
      </c>
      <c r="C68" s="196">
        <v>7500</v>
      </c>
      <c r="D68" s="196">
        <v>185</v>
      </c>
      <c r="E68" s="196">
        <v>130</v>
      </c>
      <c r="F68" s="196">
        <v>75</v>
      </c>
      <c r="G68" s="196">
        <v>25</v>
      </c>
      <c r="H68" s="196">
        <v>0</v>
      </c>
      <c r="I68" s="196">
        <v>0</v>
      </c>
      <c r="J68" s="196">
        <v>0</v>
      </c>
      <c r="K68" s="196">
        <v>0</v>
      </c>
      <c r="L68" s="196">
        <v>920</v>
      </c>
      <c r="M68" s="195">
        <v>0</v>
      </c>
    </row>
    <row r="69" spans="1:13" ht="15.75" customHeight="1">
      <c r="A69" s="186"/>
      <c r="B69" s="197"/>
      <c r="C69" s="196"/>
      <c r="D69" s="196"/>
      <c r="E69" s="196"/>
      <c r="F69" s="196"/>
      <c r="G69" s="196"/>
      <c r="H69" s="196"/>
      <c r="I69" s="196"/>
      <c r="J69" s="196"/>
      <c r="K69" s="196"/>
      <c r="L69" s="196"/>
      <c r="M69" s="195"/>
    </row>
    <row r="70" spans="1:13" ht="15.75" customHeight="1">
      <c r="A70" s="186">
        <v>51</v>
      </c>
      <c r="B70" s="197">
        <v>7500</v>
      </c>
      <c r="C70" s="196">
        <v>7600</v>
      </c>
      <c r="D70" s="196">
        <v>190</v>
      </c>
      <c r="E70" s="196">
        <v>135</v>
      </c>
      <c r="F70" s="196">
        <v>80</v>
      </c>
      <c r="G70" s="196">
        <v>30</v>
      </c>
      <c r="H70" s="196">
        <v>0</v>
      </c>
      <c r="I70" s="196">
        <v>0</v>
      </c>
      <c r="J70" s="196">
        <v>0</v>
      </c>
      <c r="K70" s="196">
        <v>0</v>
      </c>
      <c r="L70" s="196">
        <v>960</v>
      </c>
      <c r="M70" s="195">
        <v>0</v>
      </c>
    </row>
    <row r="71" spans="1:13" ht="15.75" customHeight="1">
      <c r="A71" s="186">
        <v>52</v>
      </c>
      <c r="B71" s="197">
        <v>7600</v>
      </c>
      <c r="C71" s="196">
        <v>7700</v>
      </c>
      <c r="D71" s="196">
        <v>195</v>
      </c>
      <c r="E71" s="196">
        <v>135</v>
      </c>
      <c r="F71" s="196">
        <v>85</v>
      </c>
      <c r="G71" s="196">
        <v>30</v>
      </c>
      <c r="H71" s="196">
        <v>0</v>
      </c>
      <c r="I71" s="196">
        <v>0</v>
      </c>
      <c r="J71" s="196">
        <v>0</v>
      </c>
      <c r="K71" s="196">
        <v>0</v>
      </c>
      <c r="L71" s="196">
        <v>990</v>
      </c>
      <c r="M71" s="195">
        <v>0</v>
      </c>
    </row>
    <row r="72" spans="1:13" ht="15.75" customHeight="1">
      <c r="A72" s="186">
        <v>53</v>
      </c>
      <c r="B72" s="197">
        <v>7700</v>
      </c>
      <c r="C72" s="196">
        <v>7800</v>
      </c>
      <c r="D72" s="196">
        <v>200</v>
      </c>
      <c r="E72" s="196">
        <v>140</v>
      </c>
      <c r="F72" s="196">
        <v>85</v>
      </c>
      <c r="G72" s="196">
        <v>35</v>
      </c>
      <c r="H72" s="196">
        <v>0</v>
      </c>
      <c r="I72" s="196">
        <v>0</v>
      </c>
      <c r="J72" s="196">
        <v>0</v>
      </c>
      <c r="K72" s="196">
        <v>0</v>
      </c>
      <c r="L72" s="196">
        <v>1020</v>
      </c>
      <c r="M72" s="195">
        <v>0</v>
      </c>
    </row>
    <row r="73" spans="1:13" ht="15.75" customHeight="1">
      <c r="A73" s="186">
        <v>54</v>
      </c>
      <c r="B73" s="197">
        <v>7800</v>
      </c>
      <c r="C73" s="196">
        <v>7900</v>
      </c>
      <c r="D73" s="196">
        <v>200</v>
      </c>
      <c r="E73" s="196">
        <v>150</v>
      </c>
      <c r="F73" s="196">
        <v>90</v>
      </c>
      <c r="G73" s="196">
        <v>40</v>
      </c>
      <c r="H73" s="196">
        <v>0</v>
      </c>
      <c r="I73" s="196">
        <v>0</v>
      </c>
      <c r="J73" s="196">
        <v>0</v>
      </c>
      <c r="K73" s="196">
        <v>0</v>
      </c>
      <c r="L73" s="196">
        <v>1060</v>
      </c>
      <c r="M73" s="195">
        <v>0</v>
      </c>
    </row>
    <row r="74" spans="1:13" ht="15.75" customHeight="1">
      <c r="A74" s="186">
        <v>55</v>
      </c>
      <c r="B74" s="197">
        <v>7900</v>
      </c>
      <c r="C74" s="196">
        <v>8000</v>
      </c>
      <c r="D74" s="196">
        <v>205</v>
      </c>
      <c r="E74" s="196">
        <v>150</v>
      </c>
      <c r="F74" s="196">
        <v>95</v>
      </c>
      <c r="G74" s="196">
        <v>40</v>
      </c>
      <c r="H74" s="196">
        <v>0</v>
      </c>
      <c r="I74" s="196">
        <v>0</v>
      </c>
      <c r="J74" s="196">
        <v>0</v>
      </c>
      <c r="K74" s="196">
        <v>0</v>
      </c>
      <c r="L74" s="196">
        <v>1090</v>
      </c>
      <c r="M74" s="195">
        <v>0</v>
      </c>
    </row>
    <row r="75" spans="1:13" ht="15.75" customHeight="1">
      <c r="A75" s="186"/>
      <c r="B75" s="197"/>
      <c r="C75" s="196"/>
      <c r="D75" s="196"/>
      <c r="E75" s="196"/>
      <c r="F75" s="196"/>
      <c r="G75" s="196"/>
      <c r="H75" s="196"/>
      <c r="I75" s="196"/>
      <c r="J75" s="196"/>
      <c r="K75" s="196"/>
      <c r="L75" s="196"/>
      <c r="M75" s="195"/>
    </row>
    <row r="76" spans="1:13" ht="15.75" customHeight="1">
      <c r="A76" s="186">
        <v>56</v>
      </c>
      <c r="B76" s="197">
        <v>8000</v>
      </c>
      <c r="C76" s="196">
        <v>8100</v>
      </c>
      <c r="D76" s="196">
        <v>210</v>
      </c>
      <c r="E76" s="196">
        <v>155</v>
      </c>
      <c r="F76" s="196">
        <v>100</v>
      </c>
      <c r="G76" s="196">
        <v>45</v>
      </c>
      <c r="H76" s="196">
        <v>0</v>
      </c>
      <c r="I76" s="196">
        <v>0</v>
      </c>
      <c r="J76" s="196">
        <v>0</v>
      </c>
      <c r="K76" s="196">
        <v>0</v>
      </c>
      <c r="L76" s="196">
        <v>1120</v>
      </c>
      <c r="M76" s="195">
        <v>0</v>
      </c>
    </row>
    <row r="77" spans="1:13" ht="15.75" customHeight="1">
      <c r="A77" s="186">
        <v>57</v>
      </c>
      <c r="B77" s="197">
        <v>8100</v>
      </c>
      <c r="C77" s="196">
        <v>8200</v>
      </c>
      <c r="D77" s="196">
        <v>210</v>
      </c>
      <c r="E77" s="196">
        <v>160</v>
      </c>
      <c r="F77" s="196">
        <v>100</v>
      </c>
      <c r="G77" s="196">
        <v>50</v>
      </c>
      <c r="H77" s="196">
        <v>0</v>
      </c>
      <c r="I77" s="196">
        <v>0</v>
      </c>
      <c r="J77" s="196">
        <v>0</v>
      </c>
      <c r="K77" s="196">
        <v>0</v>
      </c>
      <c r="L77" s="196">
        <v>1150</v>
      </c>
      <c r="M77" s="195">
        <v>0</v>
      </c>
    </row>
    <row r="78" spans="1:13" ht="15.75" customHeight="1">
      <c r="A78" s="186">
        <v>58</v>
      </c>
      <c r="B78" s="197">
        <v>8200</v>
      </c>
      <c r="C78" s="196">
        <v>8300</v>
      </c>
      <c r="D78" s="196">
        <v>215</v>
      </c>
      <c r="E78" s="196">
        <v>165</v>
      </c>
      <c r="F78" s="196">
        <v>105</v>
      </c>
      <c r="G78" s="196">
        <v>50</v>
      </c>
      <c r="H78" s="196">
        <v>0</v>
      </c>
      <c r="I78" s="196">
        <v>0</v>
      </c>
      <c r="J78" s="196">
        <v>0</v>
      </c>
      <c r="K78" s="196">
        <v>0</v>
      </c>
      <c r="L78" s="196">
        <v>1190</v>
      </c>
      <c r="M78" s="195">
        <v>0</v>
      </c>
    </row>
    <row r="79" spans="1:13" ht="15.75" customHeight="1">
      <c r="A79" s="186">
        <v>59</v>
      </c>
      <c r="B79" s="197">
        <v>8300</v>
      </c>
      <c r="C79" s="196">
        <v>8400</v>
      </c>
      <c r="D79" s="196">
        <v>220</v>
      </c>
      <c r="E79" s="196">
        <v>165</v>
      </c>
      <c r="F79" s="196">
        <v>110</v>
      </c>
      <c r="G79" s="196">
        <v>55</v>
      </c>
      <c r="H79" s="196">
        <v>5</v>
      </c>
      <c r="I79" s="196">
        <v>0</v>
      </c>
      <c r="J79" s="196">
        <v>0</v>
      </c>
      <c r="K79" s="196">
        <v>0</v>
      </c>
      <c r="L79" s="196">
        <v>1230</v>
      </c>
      <c r="M79" s="195">
        <v>0</v>
      </c>
    </row>
    <row r="80" spans="1:13" ht="15.75" customHeight="1">
      <c r="A80" s="186">
        <v>60</v>
      </c>
      <c r="B80" s="197">
        <v>8400</v>
      </c>
      <c r="C80" s="196">
        <v>8500</v>
      </c>
      <c r="D80" s="196">
        <v>220</v>
      </c>
      <c r="E80" s="196">
        <v>170</v>
      </c>
      <c r="F80" s="196">
        <v>110</v>
      </c>
      <c r="G80" s="196">
        <v>60</v>
      </c>
      <c r="H80" s="196">
        <v>5</v>
      </c>
      <c r="I80" s="196">
        <v>0</v>
      </c>
      <c r="J80" s="196">
        <v>0</v>
      </c>
      <c r="K80" s="196">
        <v>0</v>
      </c>
      <c r="L80" s="196">
        <v>1260</v>
      </c>
      <c r="M80" s="195">
        <v>0</v>
      </c>
    </row>
    <row r="81" spans="1:13" ht="15.75" customHeight="1">
      <c r="A81" s="186"/>
      <c r="B81" s="197"/>
      <c r="C81" s="196"/>
      <c r="D81" s="196"/>
      <c r="E81" s="196"/>
      <c r="F81" s="196"/>
      <c r="G81" s="196"/>
      <c r="H81" s="196"/>
      <c r="I81" s="196"/>
      <c r="J81" s="196"/>
      <c r="K81" s="196"/>
      <c r="L81" s="196"/>
      <c r="M81" s="195"/>
    </row>
    <row r="82" spans="1:13" ht="15.75" customHeight="1">
      <c r="A82" s="186">
        <v>61</v>
      </c>
      <c r="B82" s="197">
        <v>8500</v>
      </c>
      <c r="C82" s="196">
        <v>8600</v>
      </c>
      <c r="D82" s="196">
        <v>225</v>
      </c>
      <c r="E82" s="196">
        <v>175</v>
      </c>
      <c r="F82" s="196">
        <v>115</v>
      </c>
      <c r="G82" s="196">
        <v>65</v>
      </c>
      <c r="H82" s="196">
        <v>10</v>
      </c>
      <c r="I82" s="196">
        <v>0</v>
      </c>
      <c r="J82" s="196">
        <v>0</v>
      </c>
      <c r="K82" s="196">
        <v>0</v>
      </c>
      <c r="L82" s="196">
        <v>1300</v>
      </c>
      <c r="M82" s="195">
        <v>0</v>
      </c>
    </row>
    <row r="83" spans="1:13" ht="15.75" customHeight="1">
      <c r="A83" s="186">
        <v>62</v>
      </c>
      <c r="B83" s="197">
        <v>8600</v>
      </c>
      <c r="C83" s="196">
        <v>8700</v>
      </c>
      <c r="D83" s="196">
        <v>230</v>
      </c>
      <c r="E83" s="196">
        <v>175</v>
      </c>
      <c r="F83" s="196">
        <v>120</v>
      </c>
      <c r="G83" s="196">
        <v>65</v>
      </c>
      <c r="H83" s="196">
        <v>15</v>
      </c>
      <c r="I83" s="196">
        <v>0</v>
      </c>
      <c r="J83" s="196">
        <v>0</v>
      </c>
      <c r="K83" s="196">
        <v>0</v>
      </c>
      <c r="L83" s="196">
        <v>1330</v>
      </c>
      <c r="M83" s="195">
        <v>0</v>
      </c>
    </row>
    <row r="84" spans="1:13" ht="15.75" customHeight="1">
      <c r="A84" s="186">
        <v>63</v>
      </c>
      <c r="B84" s="197">
        <v>8700</v>
      </c>
      <c r="C84" s="196">
        <v>8800</v>
      </c>
      <c r="D84" s="196">
        <v>235</v>
      </c>
      <c r="E84" s="196">
        <v>180</v>
      </c>
      <c r="F84" s="196">
        <v>120</v>
      </c>
      <c r="G84" s="196">
        <v>70</v>
      </c>
      <c r="H84" s="196">
        <v>15</v>
      </c>
      <c r="I84" s="196">
        <v>0</v>
      </c>
      <c r="J84" s="196">
        <v>0</v>
      </c>
      <c r="K84" s="196">
        <v>0</v>
      </c>
      <c r="L84" s="196">
        <v>1360</v>
      </c>
      <c r="M84" s="195">
        <v>0</v>
      </c>
    </row>
    <row r="85" spans="1:13" ht="15.75" customHeight="1">
      <c r="A85" s="186">
        <v>64</v>
      </c>
      <c r="B85" s="197">
        <v>8800</v>
      </c>
      <c r="C85" s="196">
        <v>8900</v>
      </c>
      <c r="D85" s="196">
        <v>235</v>
      </c>
      <c r="E85" s="196">
        <v>185</v>
      </c>
      <c r="F85" s="196">
        <v>125</v>
      </c>
      <c r="G85" s="196">
        <v>75</v>
      </c>
      <c r="H85" s="196">
        <v>20</v>
      </c>
      <c r="I85" s="196">
        <v>0</v>
      </c>
      <c r="J85" s="196">
        <v>0</v>
      </c>
      <c r="K85" s="196">
        <v>0</v>
      </c>
      <c r="L85" s="196">
        <v>1400</v>
      </c>
      <c r="M85" s="195">
        <v>0</v>
      </c>
    </row>
    <row r="86" spans="1:13" ht="15.75" customHeight="1">
      <c r="A86" s="186">
        <v>65</v>
      </c>
      <c r="B86" s="197">
        <v>8900</v>
      </c>
      <c r="C86" s="196">
        <v>9000</v>
      </c>
      <c r="D86" s="196">
        <v>240</v>
      </c>
      <c r="E86" s="196">
        <v>185</v>
      </c>
      <c r="F86" s="196">
        <v>130</v>
      </c>
      <c r="G86" s="196">
        <v>75</v>
      </c>
      <c r="H86" s="196">
        <v>25</v>
      </c>
      <c r="I86" s="196">
        <v>0</v>
      </c>
      <c r="J86" s="196">
        <v>0</v>
      </c>
      <c r="K86" s="196">
        <v>0</v>
      </c>
      <c r="L86" s="196">
        <v>1430</v>
      </c>
      <c r="M86" s="195">
        <v>0</v>
      </c>
    </row>
    <row r="87" spans="1:13" ht="15.75" customHeight="1">
      <c r="A87" s="186"/>
      <c r="B87" s="197"/>
      <c r="C87" s="196"/>
      <c r="D87" s="196"/>
      <c r="E87" s="196"/>
      <c r="F87" s="196"/>
      <c r="G87" s="196"/>
      <c r="H87" s="196"/>
      <c r="I87" s="196"/>
      <c r="J87" s="196"/>
      <c r="K87" s="196"/>
      <c r="L87" s="196"/>
      <c r="M87" s="195"/>
    </row>
    <row r="88" spans="1:13" ht="15.75" customHeight="1">
      <c r="A88" s="186">
        <v>66</v>
      </c>
      <c r="B88" s="197">
        <v>9000</v>
      </c>
      <c r="C88" s="196">
        <v>9100</v>
      </c>
      <c r="D88" s="196">
        <v>245</v>
      </c>
      <c r="E88" s="196">
        <v>190</v>
      </c>
      <c r="F88" s="196">
        <v>135</v>
      </c>
      <c r="G88" s="196">
        <v>80</v>
      </c>
      <c r="H88" s="196">
        <v>25</v>
      </c>
      <c r="I88" s="196">
        <v>0</v>
      </c>
      <c r="J88" s="196">
        <v>0</v>
      </c>
      <c r="K88" s="196">
        <v>0</v>
      </c>
      <c r="L88" s="196">
        <v>1460</v>
      </c>
      <c r="M88" s="195">
        <v>0</v>
      </c>
    </row>
    <row r="89" spans="1:13" ht="15.75" customHeight="1">
      <c r="A89" s="186">
        <v>67</v>
      </c>
      <c r="B89" s="197">
        <v>9100</v>
      </c>
      <c r="C89" s="196">
        <v>9200</v>
      </c>
      <c r="D89" s="196">
        <v>245</v>
      </c>
      <c r="E89" s="196">
        <v>195</v>
      </c>
      <c r="F89" s="196">
        <v>135</v>
      </c>
      <c r="G89" s="196">
        <v>85</v>
      </c>
      <c r="H89" s="196">
        <v>30</v>
      </c>
      <c r="I89" s="196">
        <v>0</v>
      </c>
      <c r="J89" s="196">
        <v>0</v>
      </c>
      <c r="K89" s="196">
        <v>0</v>
      </c>
      <c r="L89" s="196">
        <v>1490</v>
      </c>
      <c r="M89" s="195">
        <v>0</v>
      </c>
    </row>
    <row r="90" spans="1:13" ht="15.75" customHeight="1">
      <c r="A90" s="186">
        <v>68</v>
      </c>
      <c r="B90" s="197">
        <v>9200</v>
      </c>
      <c r="C90" s="196">
        <v>9300</v>
      </c>
      <c r="D90" s="196">
        <v>250</v>
      </c>
      <c r="E90" s="196">
        <v>200</v>
      </c>
      <c r="F90" s="196">
        <v>140</v>
      </c>
      <c r="G90" s="196">
        <v>85</v>
      </c>
      <c r="H90" s="196">
        <v>35</v>
      </c>
      <c r="I90" s="196">
        <v>0</v>
      </c>
      <c r="J90" s="196">
        <v>0</v>
      </c>
      <c r="K90" s="196">
        <v>0</v>
      </c>
      <c r="L90" s="196">
        <v>1530</v>
      </c>
      <c r="M90" s="195">
        <v>0</v>
      </c>
    </row>
    <row r="91" spans="1:13" ht="15.75" customHeight="1">
      <c r="A91" s="186">
        <v>69</v>
      </c>
      <c r="B91" s="197">
        <v>9300</v>
      </c>
      <c r="C91" s="196">
        <v>9400</v>
      </c>
      <c r="D91" s="196">
        <v>255</v>
      </c>
      <c r="E91" s="196">
        <v>200</v>
      </c>
      <c r="F91" s="196">
        <v>150</v>
      </c>
      <c r="G91" s="196">
        <v>90</v>
      </c>
      <c r="H91" s="196">
        <v>40</v>
      </c>
      <c r="I91" s="196">
        <v>0</v>
      </c>
      <c r="J91" s="196">
        <v>0</v>
      </c>
      <c r="K91" s="196">
        <v>0</v>
      </c>
      <c r="L91" s="196">
        <v>1560</v>
      </c>
      <c r="M91" s="195">
        <v>3</v>
      </c>
    </row>
    <row r="92" spans="1:13" ht="15.75" customHeight="1">
      <c r="A92" s="186">
        <v>70</v>
      </c>
      <c r="B92" s="197">
        <v>9400</v>
      </c>
      <c r="C92" s="196">
        <v>9500</v>
      </c>
      <c r="D92" s="196">
        <v>255</v>
      </c>
      <c r="E92" s="196">
        <v>205</v>
      </c>
      <c r="F92" s="196">
        <v>150</v>
      </c>
      <c r="G92" s="196">
        <v>95</v>
      </c>
      <c r="H92" s="196">
        <v>40</v>
      </c>
      <c r="I92" s="196">
        <v>0</v>
      </c>
      <c r="J92" s="196">
        <v>0</v>
      </c>
      <c r="K92" s="196">
        <v>0</v>
      </c>
      <c r="L92" s="196">
        <v>1590</v>
      </c>
      <c r="M92" s="195">
        <v>6</v>
      </c>
    </row>
    <row r="93" spans="1:13" ht="15.75" customHeight="1">
      <c r="A93" s="186"/>
      <c r="B93" s="197"/>
      <c r="C93" s="196"/>
      <c r="D93" s="196"/>
      <c r="E93" s="196"/>
      <c r="F93" s="196"/>
      <c r="G93" s="196"/>
      <c r="H93" s="196"/>
      <c r="I93" s="196"/>
      <c r="J93" s="196"/>
      <c r="K93" s="196"/>
      <c r="L93" s="196"/>
      <c r="M93" s="195"/>
    </row>
    <row r="94" spans="1:13" ht="15.75" customHeight="1">
      <c r="A94" s="186">
        <v>71</v>
      </c>
      <c r="B94" s="197">
        <v>9500</v>
      </c>
      <c r="C94" s="196">
        <v>9600</v>
      </c>
      <c r="D94" s="196">
        <v>260</v>
      </c>
      <c r="E94" s="196">
        <v>210</v>
      </c>
      <c r="F94" s="196">
        <v>155</v>
      </c>
      <c r="G94" s="196">
        <v>100</v>
      </c>
      <c r="H94" s="196">
        <v>45</v>
      </c>
      <c r="I94" s="196">
        <v>0</v>
      </c>
      <c r="J94" s="196">
        <v>0</v>
      </c>
      <c r="K94" s="196">
        <v>0</v>
      </c>
      <c r="L94" s="196">
        <v>1630</v>
      </c>
      <c r="M94" s="195">
        <v>10</v>
      </c>
    </row>
    <row r="95" spans="1:13" ht="15.75" customHeight="1">
      <c r="A95" s="186">
        <v>72</v>
      </c>
      <c r="B95" s="197">
        <v>9600</v>
      </c>
      <c r="C95" s="196">
        <v>9700</v>
      </c>
      <c r="D95" s="196">
        <v>265</v>
      </c>
      <c r="E95" s="196">
        <v>210</v>
      </c>
      <c r="F95" s="196">
        <v>160</v>
      </c>
      <c r="G95" s="196">
        <v>100</v>
      </c>
      <c r="H95" s="196">
        <v>50</v>
      </c>
      <c r="I95" s="196">
        <v>0</v>
      </c>
      <c r="J95" s="196">
        <v>0</v>
      </c>
      <c r="K95" s="196">
        <v>0</v>
      </c>
      <c r="L95" s="196">
        <v>1670</v>
      </c>
      <c r="M95" s="195">
        <v>13</v>
      </c>
    </row>
    <row r="96" spans="1:13" ht="15.75" customHeight="1">
      <c r="A96" s="186">
        <v>73</v>
      </c>
      <c r="B96" s="197">
        <v>9700</v>
      </c>
      <c r="C96" s="196">
        <v>9800</v>
      </c>
      <c r="D96" s="196">
        <v>270</v>
      </c>
      <c r="E96" s="196">
        <v>215</v>
      </c>
      <c r="F96" s="196">
        <v>160</v>
      </c>
      <c r="G96" s="196">
        <v>105</v>
      </c>
      <c r="H96" s="196">
        <v>50</v>
      </c>
      <c r="I96" s="196">
        <v>0</v>
      </c>
      <c r="J96" s="196">
        <v>0</v>
      </c>
      <c r="K96" s="196">
        <v>0</v>
      </c>
      <c r="L96" s="196">
        <v>1710</v>
      </c>
      <c r="M96" s="195">
        <v>17</v>
      </c>
    </row>
    <row r="97" spans="1:13" ht="15.75" customHeight="1">
      <c r="A97" s="186">
        <v>74</v>
      </c>
      <c r="B97" s="197">
        <v>9800</v>
      </c>
      <c r="C97" s="196">
        <v>9900</v>
      </c>
      <c r="D97" s="196">
        <v>270</v>
      </c>
      <c r="E97" s="196">
        <v>220</v>
      </c>
      <c r="F97" s="196">
        <v>165</v>
      </c>
      <c r="G97" s="196">
        <v>110</v>
      </c>
      <c r="H97" s="196">
        <v>55</v>
      </c>
      <c r="I97" s="196">
        <v>0</v>
      </c>
      <c r="J97" s="196">
        <v>0</v>
      </c>
      <c r="K97" s="196">
        <v>0</v>
      </c>
      <c r="L97" s="196">
        <v>1750</v>
      </c>
      <c r="M97" s="195">
        <v>20</v>
      </c>
    </row>
    <row r="98" spans="1:13" ht="15.75" customHeight="1">
      <c r="A98" s="186">
        <v>75</v>
      </c>
      <c r="B98" s="197">
        <v>9900</v>
      </c>
      <c r="C98" s="196">
        <v>10000</v>
      </c>
      <c r="D98" s="196">
        <v>275</v>
      </c>
      <c r="E98" s="196">
        <v>220</v>
      </c>
      <c r="F98" s="196">
        <v>170</v>
      </c>
      <c r="G98" s="196">
        <v>110</v>
      </c>
      <c r="H98" s="196">
        <v>60</v>
      </c>
      <c r="I98" s="196">
        <v>5</v>
      </c>
      <c r="J98" s="196">
        <v>0</v>
      </c>
      <c r="K98" s="196">
        <v>0</v>
      </c>
      <c r="L98" s="196">
        <v>1780</v>
      </c>
      <c r="M98" s="195">
        <v>24</v>
      </c>
    </row>
    <row r="99" spans="1:13" ht="15.75" customHeight="1">
      <c r="A99" s="186"/>
      <c r="B99" s="197"/>
      <c r="C99" s="196"/>
      <c r="D99" s="196"/>
      <c r="E99" s="196"/>
      <c r="F99" s="196"/>
      <c r="G99" s="196"/>
      <c r="H99" s="196"/>
      <c r="I99" s="196"/>
      <c r="J99" s="196"/>
      <c r="K99" s="196"/>
      <c r="L99" s="196"/>
      <c r="M99" s="195"/>
    </row>
    <row r="100" spans="1:13" ht="15.75" customHeight="1">
      <c r="A100" s="186">
        <v>76</v>
      </c>
      <c r="B100" s="197">
        <v>10000</v>
      </c>
      <c r="C100" s="196">
        <v>10100</v>
      </c>
      <c r="D100" s="196">
        <v>280</v>
      </c>
      <c r="E100" s="196">
        <v>225</v>
      </c>
      <c r="F100" s="196">
        <v>175</v>
      </c>
      <c r="G100" s="196">
        <v>115</v>
      </c>
      <c r="H100" s="196">
        <v>65</v>
      </c>
      <c r="I100" s="196">
        <v>10</v>
      </c>
      <c r="J100" s="196">
        <v>0</v>
      </c>
      <c r="K100" s="196">
        <v>0</v>
      </c>
      <c r="L100" s="196">
        <v>1800</v>
      </c>
      <c r="M100" s="195">
        <v>27</v>
      </c>
    </row>
    <row r="101" spans="1:13" ht="15.75" customHeight="1">
      <c r="A101" s="186">
        <v>77</v>
      </c>
      <c r="B101" s="197">
        <v>10100</v>
      </c>
      <c r="C101" s="196">
        <v>10200</v>
      </c>
      <c r="D101" s="196">
        <v>290</v>
      </c>
      <c r="E101" s="196">
        <v>230</v>
      </c>
      <c r="F101" s="196">
        <v>175</v>
      </c>
      <c r="G101" s="196">
        <v>120</v>
      </c>
      <c r="H101" s="196">
        <v>65</v>
      </c>
      <c r="I101" s="196">
        <v>15</v>
      </c>
      <c r="J101" s="196">
        <v>0</v>
      </c>
      <c r="K101" s="196">
        <v>0</v>
      </c>
      <c r="L101" s="196">
        <v>1830</v>
      </c>
      <c r="M101" s="195">
        <v>31</v>
      </c>
    </row>
    <row r="102" spans="1:13" ht="15.75" customHeight="1">
      <c r="A102" s="186">
        <v>78</v>
      </c>
      <c r="B102" s="197">
        <v>10200</v>
      </c>
      <c r="C102" s="196">
        <v>10300</v>
      </c>
      <c r="D102" s="196">
        <v>300</v>
      </c>
      <c r="E102" s="196">
        <v>235</v>
      </c>
      <c r="F102" s="196">
        <v>180</v>
      </c>
      <c r="G102" s="196">
        <v>125</v>
      </c>
      <c r="H102" s="196">
        <v>70</v>
      </c>
      <c r="I102" s="196">
        <v>20</v>
      </c>
      <c r="J102" s="196">
        <v>0</v>
      </c>
      <c r="K102" s="196">
        <v>0</v>
      </c>
      <c r="L102" s="196">
        <v>1850</v>
      </c>
      <c r="M102" s="195">
        <v>34</v>
      </c>
    </row>
    <row r="103" spans="1:13" ht="15.75" customHeight="1">
      <c r="A103" s="186">
        <v>79</v>
      </c>
      <c r="B103" s="197">
        <v>10300</v>
      </c>
      <c r="C103" s="196">
        <v>10400</v>
      </c>
      <c r="D103" s="196">
        <v>305</v>
      </c>
      <c r="E103" s="196">
        <v>240</v>
      </c>
      <c r="F103" s="196">
        <v>185</v>
      </c>
      <c r="G103" s="196">
        <v>125</v>
      </c>
      <c r="H103" s="196">
        <v>75</v>
      </c>
      <c r="I103" s="196">
        <v>20</v>
      </c>
      <c r="J103" s="196">
        <v>0</v>
      </c>
      <c r="K103" s="196">
        <v>0</v>
      </c>
      <c r="L103" s="196">
        <v>1880</v>
      </c>
      <c r="M103" s="195">
        <v>38</v>
      </c>
    </row>
    <row r="104" spans="1:13" ht="15.75" customHeight="1">
      <c r="A104" s="186">
        <v>80</v>
      </c>
      <c r="B104" s="197">
        <v>10400</v>
      </c>
      <c r="C104" s="196">
        <v>10500</v>
      </c>
      <c r="D104" s="196">
        <v>315</v>
      </c>
      <c r="E104" s="196">
        <v>240</v>
      </c>
      <c r="F104" s="196">
        <v>190</v>
      </c>
      <c r="G104" s="196">
        <v>130</v>
      </c>
      <c r="H104" s="196">
        <v>80</v>
      </c>
      <c r="I104" s="196">
        <v>25</v>
      </c>
      <c r="J104" s="196">
        <v>0</v>
      </c>
      <c r="K104" s="196">
        <v>0</v>
      </c>
      <c r="L104" s="196">
        <v>1910</v>
      </c>
      <c r="M104" s="195">
        <v>41</v>
      </c>
    </row>
    <row r="105" spans="1:13" ht="15.75" customHeight="1">
      <c r="A105" s="186"/>
      <c r="B105" s="197"/>
      <c r="C105" s="196"/>
      <c r="D105" s="196"/>
      <c r="E105" s="196"/>
      <c r="F105" s="196"/>
      <c r="G105" s="196"/>
      <c r="H105" s="196"/>
      <c r="I105" s="196"/>
      <c r="J105" s="196"/>
      <c r="K105" s="196"/>
      <c r="L105" s="196"/>
      <c r="M105" s="195"/>
    </row>
    <row r="106" spans="1:13" ht="15.75" customHeight="1">
      <c r="A106" s="186">
        <v>81</v>
      </c>
      <c r="B106" s="197">
        <v>10500</v>
      </c>
      <c r="C106" s="196">
        <v>10600</v>
      </c>
      <c r="D106" s="196">
        <v>320</v>
      </c>
      <c r="E106" s="196">
        <v>245</v>
      </c>
      <c r="F106" s="196">
        <v>195</v>
      </c>
      <c r="G106" s="196">
        <v>135</v>
      </c>
      <c r="H106" s="196">
        <v>85</v>
      </c>
      <c r="I106" s="196">
        <v>30</v>
      </c>
      <c r="J106" s="196">
        <v>0</v>
      </c>
      <c r="K106" s="196">
        <v>0</v>
      </c>
      <c r="L106" s="196">
        <v>1940</v>
      </c>
      <c r="M106" s="195">
        <v>45</v>
      </c>
    </row>
    <row r="107" spans="1:13" ht="15.75" customHeight="1">
      <c r="A107" s="186">
        <v>82</v>
      </c>
      <c r="B107" s="197">
        <v>10600</v>
      </c>
      <c r="C107" s="196">
        <v>10700</v>
      </c>
      <c r="D107" s="196">
        <v>330</v>
      </c>
      <c r="E107" s="196">
        <v>250</v>
      </c>
      <c r="F107" s="196">
        <v>195</v>
      </c>
      <c r="G107" s="196">
        <v>140</v>
      </c>
      <c r="H107" s="196">
        <v>85</v>
      </c>
      <c r="I107" s="196">
        <v>35</v>
      </c>
      <c r="J107" s="196">
        <v>0</v>
      </c>
      <c r="K107" s="196">
        <v>0</v>
      </c>
      <c r="L107" s="196">
        <v>1970</v>
      </c>
      <c r="M107" s="195">
        <v>49</v>
      </c>
    </row>
    <row r="108" spans="1:13" ht="15.75" customHeight="1">
      <c r="A108" s="186">
        <v>83</v>
      </c>
      <c r="B108" s="197">
        <v>10700</v>
      </c>
      <c r="C108" s="196">
        <v>10800</v>
      </c>
      <c r="D108" s="196">
        <v>340</v>
      </c>
      <c r="E108" s="196">
        <v>255</v>
      </c>
      <c r="F108" s="196">
        <v>200</v>
      </c>
      <c r="G108" s="196">
        <v>150</v>
      </c>
      <c r="H108" s="196">
        <v>90</v>
      </c>
      <c r="I108" s="196">
        <v>40</v>
      </c>
      <c r="J108" s="196">
        <v>0</v>
      </c>
      <c r="K108" s="196">
        <v>0</v>
      </c>
      <c r="L108" s="196">
        <v>2000</v>
      </c>
      <c r="M108" s="195">
        <v>53</v>
      </c>
    </row>
    <row r="109" spans="1:13" ht="15.75" customHeight="1">
      <c r="A109" s="186">
        <v>84</v>
      </c>
      <c r="B109" s="197">
        <v>10800</v>
      </c>
      <c r="C109" s="196">
        <v>10900</v>
      </c>
      <c r="D109" s="196">
        <v>345</v>
      </c>
      <c r="E109" s="196">
        <v>260</v>
      </c>
      <c r="F109" s="196">
        <v>205</v>
      </c>
      <c r="G109" s="196">
        <v>150</v>
      </c>
      <c r="H109" s="196">
        <v>95</v>
      </c>
      <c r="I109" s="196">
        <v>40</v>
      </c>
      <c r="J109" s="196">
        <v>0</v>
      </c>
      <c r="K109" s="196">
        <v>0</v>
      </c>
      <c r="L109" s="196">
        <v>2040</v>
      </c>
      <c r="M109" s="195">
        <v>56</v>
      </c>
    </row>
    <row r="110" spans="1:13" ht="15.75" customHeight="1">
      <c r="A110" s="186">
        <v>85</v>
      </c>
      <c r="B110" s="191">
        <v>10900</v>
      </c>
      <c r="C110" s="188">
        <v>11000</v>
      </c>
      <c r="D110" s="188">
        <v>355</v>
      </c>
      <c r="E110" s="188">
        <v>260</v>
      </c>
      <c r="F110" s="188">
        <v>210</v>
      </c>
      <c r="G110" s="188">
        <v>155</v>
      </c>
      <c r="H110" s="188">
        <v>100</v>
      </c>
      <c r="I110" s="188">
        <v>45</v>
      </c>
      <c r="J110" s="188">
        <v>0</v>
      </c>
      <c r="K110" s="188">
        <v>0</v>
      </c>
      <c r="L110" s="188">
        <v>2070</v>
      </c>
      <c r="M110" s="187">
        <v>60</v>
      </c>
    </row>
    <row r="111" spans="1:13" ht="15.75" customHeight="1">
      <c r="A111" s="186"/>
      <c r="B111" s="191"/>
      <c r="C111" s="188"/>
      <c r="D111" s="188"/>
      <c r="E111" s="188"/>
      <c r="F111" s="188"/>
      <c r="G111" s="188"/>
      <c r="H111" s="188"/>
      <c r="I111" s="188"/>
      <c r="J111" s="188"/>
      <c r="K111" s="188"/>
      <c r="L111" s="188"/>
      <c r="M111" s="187"/>
    </row>
    <row r="112" spans="1:13" ht="15.75" customHeight="1">
      <c r="A112" s="186">
        <v>86</v>
      </c>
      <c r="B112" s="191">
        <v>11000</v>
      </c>
      <c r="C112" s="188">
        <v>11100</v>
      </c>
      <c r="D112" s="188">
        <v>360</v>
      </c>
      <c r="E112" s="188">
        <v>265</v>
      </c>
      <c r="F112" s="188">
        <v>215</v>
      </c>
      <c r="G112" s="188">
        <v>160</v>
      </c>
      <c r="H112" s="188">
        <v>105</v>
      </c>
      <c r="I112" s="188">
        <v>50</v>
      </c>
      <c r="J112" s="188">
        <v>0</v>
      </c>
      <c r="K112" s="188">
        <v>0</v>
      </c>
      <c r="L112" s="188">
        <v>2110</v>
      </c>
      <c r="M112" s="187">
        <v>63</v>
      </c>
    </row>
    <row r="113" spans="1:13" ht="15.75" customHeight="1">
      <c r="A113" s="186">
        <v>87</v>
      </c>
      <c r="B113" s="191">
        <v>11100</v>
      </c>
      <c r="C113" s="188">
        <v>11200</v>
      </c>
      <c r="D113" s="188">
        <v>370</v>
      </c>
      <c r="E113" s="188">
        <v>270</v>
      </c>
      <c r="F113" s="188">
        <v>215</v>
      </c>
      <c r="G113" s="188">
        <v>165</v>
      </c>
      <c r="H113" s="188">
        <v>105</v>
      </c>
      <c r="I113" s="188">
        <v>55</v>
      </c>
      <c r="J113" s="188">
        <v>0</v>
      </c>
      <c r="K113" s="188">
        <v>0</v>
      </c>
      <c r="L113" s="188">
        <v>2140</v>
      </c>
      <c r="M113" s="187">
        <v>67</v>
      </c>
    </row>
    <row r="114" spans="1:13" ht="15.75" customHeight="1">
      <c r="A114" s="186">
        <v>88</v>
      </c>
      <c r="B114" s="191">
        <v>11200</v>
      </c>
      <c r="C114" s="188">
        <v>11300</v>
      </c>
      <c r="D114" s="188">
        <v>380</v>
      </c>
      <c r="E114" s="188">
        <v>275</v>
      </c>
      <c r="F114" s="188">
        <v>220</v>
      </c>
      <c r="G114" s="188">
        <v>170</v>
      </c>
      <c r="H114" s="188">
        <v>110</v>
      </c>
      <c r="I114" s="188">
        <v>60</v>
      </c>
      <c r="J114" s="188">
        <v>5</v>
      </c>
      <c r="K114" s="188">
        <v>0</v>
      </c>
      <c r="L114" s="188">
        <v>2170</v>
      </c>
      <c r="M114" s="187">
        <v>70</v>
      </c>
    </row>
    <row r="115" spans="1:13" ht="15.75" customHeight="1">
      <c r="A115" s="186">
        <v>89</v>
      </c>
      <c r="B115" s="191">
        <v>11300</v>
      </c>
      <c r="C115" s="188">
        <v>11400</v>
      </c>
      <c r="D115" s="188">
        <v>385</v>
      </c>
      <c r="E115" s="188">
        <v>280</v>
      </c>
      <c r="F115" s="188">
        <v>225</v>
      </c>
      <c r="G115" s="188">
        <v>170</v>
      </c>
      <c r="H115" s="188">
        <v>115</v>
      </c>
      <c r="I115" s="188">
        <v>60</v>
      </c>
      <c r="J115" s="188">
        <v>10</v>
      </c>
      <c r="K115" s="188">
        <v>0</v>
      </c>
      <c r="L115" s="188">
        <v>2220</v>
      </c>
      <c r="M115" s="187">
        <v>74</v>
      </c>
    </row>
    <row r="116" spans="1:13" ht="15.75" customHeight="1">
      <c r="A116" s="186">
        <v>90</v>
      </c>
      <c r="B116" s="191">
        <v>11400</v>
      </c>
      <c r="C116" s="188">
        <v>11500</v>
      </c>
      <c r="D116" s="188">
        <v>400</v>
      </c>
      <c r="E116" s="188">
        <v>290</v>
      </c>
      <c r="F116" s="188">
        <v>230</v>
      </c>
      <c r="G116" s="188">
        <v>175</v>
      </c>
      <c r="H116" s="188">
        <v>120</v>
      </c>
      <c r="I116" s="188">
        <v>65</v>
      </c>
      <c r="J116" s="188">
        <v>15</v>
      </c>
      <c r="K116" s="188">
        <v>0</v>
      </c>
      <c r="L116" s="188">
        <v>2250</v>
      </c>
      <c r="M116" s="187">
        <v>77</v>
      </c>
    </row>
    <row r="117" spans="1:13" ht="15.75" customHeight="1">
      <c r="A117" s="186"/>
      <c r="B117" s="191"/>
      <c r="C117" s="188"/>
      <c r="D117" s="188"/>
      <c r="E117" s="188"/>
      <c r="F117" s="188"/>
      <c r="G117" s="188"/>
      <c r="H117" s="188"/>
      <c r="I117" s="188"/>
      <c r="J117" s="188"/>
      <c r="K117" s="188"/>
      <c r="L117" s="188"/>
      <c r="M117" s="187"/>
    </row>
    <row r="118" spans="1:13" ht="15.75" customHeight="1">
      <c r="A118" s="186">
        <v>91</v>
      </c>
      <c r="B118" s="191">
        <v>11500</v>
      </c>
      <c r="C118" s="188">
        <v>11600</v>
      </c>
      <c r="D118" s="188">
        <v>405</v>
      </c>
      <c r="E118" s="188">
        <v>295</v>
      </c>
      <c r="F118" s="188">
        <v>235</v>
      </c>
      <c r="G118" s="188">
        <v>180</v>
      </c>
      <c r="H118" s="188">
        <v>125</v>
      </c>
      <c r="I118" s="188">
        <v>70</v>
      </c>
      <c r="J118" s="188">
        <v>15</v>
      </c>
      <c r="K118" s="188">
        <v>0</v>
      </c>
      <c r="L118" s="188">
        <v>2280</v>
      </c>
      <c r="M118" s="187">
        <v>81</v>
      </c>
    </row>
    <row r="119" spans="1:13" ht="15.75" customHeight="1">
      <c r="A119" s="186">
        <v>92</v>
      </c>
      <c r="B119" s="191">
        <v>11600</v>
      </c>
      <c r="C119" s="188">
        <v>11700</v>
      </c>
      <c r="D119" s="188">
        <v>415</v>
      </c>
      <c r="E119" s="188">
        <v>305</v>
      </c>
      <c r="F119" s="188">
        <v>235</v>
      </c>
      <c r="G119" s="188">
        <v>185</v>
      </c>
      <c r="H119" s="188">
        <v>125</v>
      </c>
      <c r="I119" s="188">
        <v>75</v>
      </c>
      <c r="J119" s="188">
        <v>20</v>
      </c>
      <c r="K119" s="188">
        <v>0</v>
      </c>
      <c r="L119" s="188">
        <v>2320</v>
      </c>
      <c r="M119" s="187">
        <v>84</v>
      </c>
    </row>
    <row r="120" spans="1:13" ht="15.75" customHeight="1">
      <c r="A120" s="186">
        <v>93</v>
      </c>
      <c r="B120" s="191">
        <v>11700</v>
      </c>
      <c r="C120" s="188">
        <v>11800</v>
      </c>
      <c r="D120" s="188">
        <v>425</v>
      </c>
      <c r="E120" s="188">
        <v>310</v>
      </c>
      <c r="F120" s="188">
        <v>240</v>
      </c>
      <c r="G120" s="188">
        <v>190</v>
      </c>
      <c r="H120" s="188">
        <v>130</v>
      </c>
      <c r="I120" s="188">
        <v>80</v>
      </c>
      <c r="J120" s="188">
        <v>25</v>
      </c>
      <c r="K120" s="188">
        <v>0</v>
      </c>
      <c r="L120" s="188">
        <v>2350</v>
      </c>
      <c r="M120" s="187">
        <v>88</v>
      </c>
    </row>
    <row r="121" spans="1:13" ht="15.75" customHeight="1">
      <c r="A121" s="186">
        <v>94</v>
      </c>
      <c r="B121" s="191">
        <v>11800</v>
      </c>
      <c r="C121" s="188">
        <v>11900</v>
      </c>
      <c r="D121" s="188">
        <v>430</v>
      </c>
      <c r="E121" s="188">
        <v>320</v>
      </c>
      <c r="F121" s="188">
        <v>245</v>
      </c>
      <c r="G121" s="188">
        <v>190</v>
      </c>
      <c r="H121" s="188">
        <v>135</v>
      </c>
      <c r="I121" s="188">
        <v>80</v>
      </c>
      <c r="J121" s="188">
        <v>30</v>
      </c>
      <c r="K121" s="188">
        <v>0</v>
      </c>
      <c r="L121" s="188">
        <v>2380</v>
      </c>
      <c r="M121" s="187">
        <v>91</v>
      </c>
    </row>
    <row r="122" spans="1:13" ht="15.75" customHeight="1">
      <c r="A122" s="186">
        <v>95</v>
      </c>
      <c r="B122" s="191">
        <v>11900</v>
      </c>
      <c r="C122" s="188">
        <v>12000</v>
      </c>
      <c r="D122" s="188">
        <v>440</v>
      </c>
      <c r="E122" s="188">
        <v>330</v>
      </c>
      <c r="F122" s="188">
        <v>250</v>
      </c>
      <c r="G122" s="188">
        <v>195</v>
      </c>
      <c r="H122" s="188">
        <v>140</v>
      </c>
      <c r="I122" s="188">
        <v>85</v>
      </c>
      <c r="J122" s="188">
        <v>35</v>
      </c>
      <c r="K122" s="188">
        <v>0</v>
      </c>
      <c r="L122" s="188">
        <v>2420</v>
      </c>
      <c r="M122" s="187">
        <v>95</v>
      </c>
    </row>
    <row r="123" spans="1:13" ht="15.75" customHeight="1" thickBot="1">
      <c r="A123" s="186"/>
      <c r="B123" s="194"/>
      <c r="C123" s="193"/>
      <c r="D123" s="193"/>
      <c r="E123" s="193"/>
      <c r="F123" s="193"/>
      <c r="G123" s="193"/>
      <c r="H123" s="193"/>
      <c r="I123" s="193"/>
      <c r="J123" s="193"/>
      <c r="K123" s="193"/>
      <c r="L123" s="193"/>
      <c r="M123" s="192"/>
    </row>
    <row r="124" spans="1:13" ht="15.75" customHeight="1">
      <c r="A124" s="186">
        <v>96</v>
      </c>
      <c r="B124" s="191">
        <v>12000</v>
      </c>
      <c r="C124" s="188">
        <v>12100</v>
      </c>
      <c r="D124" s="188">
        <v>445</v>
      </c>
      <c r="E124" s="188">
        <v>335</v>
      </c>
      <c r="F124" s="188">
        <v>255</v>
      </c>
      <c r="G124" s="188">
        <v>200</v>
      </c>
      <c r="H124" s="188">
        <v>150</v>
      </c>
      <c r="I124" s="188">
        <v>90</v>
      </c>
      <c r="J124" s="188">
        <v>35</v>
      </c>
      <c r="K124" s="188">
        <v>0</v>
      </c>
      <c r="L124" s="188">
        <v>2450</v>
      </c>
      <c r="M124" s="187">
        <v>99</v>
      </c>
    </row>
    <row r="125" spans="1:13" ht="15.75" customHeight="1">
      <c r="A125" s="186">
        <v>97</v>
      </c>
      <c r="B125" s="191">
        <v>12100</v>
      </c>
      <c r="C125" s="188">
        <v>12200</v>
      </c>
      <c r="D125" s="188">
        <v>455</v>
      </c>
      <c r="E125" s="188">
        <v>345</v>
      </c>
      <c r="F125" s="188">
        <v>255</v>
      </c>
      <c r="G125" s="188">
        <v>205</v>
      </c>
      <c r="H125" s="188">
        <v>150</v>
      </c>
      <c r="I125" s="188">
        <v>95</v>
      </c>
      <c r="J125" s="188">
        <v>40</v>
      </c>
      <c r="K125" s="188">
        <v>0</v>
      </c>
      <c r="L125" s="188">
        <v>2480</v>
      </c>
      <c r="M125" s="187">
        <v>103</v>
      </c>
    </row>
    <row r="126" spans="1:13" ht="15.75" customHeight="1">
      <c r="A126" s="186">
        <v>98</v>
      </c>
      <c r="B126" s="191">
        <v>12200</v>
      </c>
      <c r="C126" s="188">
        <v>12300</v>
      </c>
      <c r="D126" s="188">
        <v>465</v>
      </c>
      <c r="E126" s="188">
        <v>350</v>
      </c>
      <c r="F126" s="188">
        <v>260</v>
      </c>
      <c r="G126" s="188">
        <v>210</v>
      </c>
      <c r="H126" s="188">
        <v>155</v>
      </c>
      <c r="I126" s="188">
        <v>100</v>
      </c>
      <c r="J126" s="188">
        <v>45</v>
      </c>
      <c r="K126" s="188">
        <v>0</v>
      </c>
      <c r="L126" s="188">
        <v>2520</v>
      </c>
      <c r="M126" s="187">
        <v>106</v>
      </c>
    </row>
    <row r="127" spans="1:13" ht="15.75" customHeight="1">
      <c r="A127" s="186">
        <v>99</v>
      </c>
      <c r="B127" s="191">
        <v>12300</v>
      </c>
      <c r="C127" s="188">
        <v>12400</v>
      </c>
      <c r="D127" s="188">
        <v>470</v>
      </c>
      <c r="E127" s="188">
        <v>360</v>
      </c>
      <c r="F127" s="188">
        <v>265</v>
      </c>
      <c r="G127" s="188">
        <v>210</v>
      </c>
      <c r="H127" s="188">
        <v>160</v>
      </c>
      <c r="I127" s="188">
        <v>100</v>
      </c>
      <c r="J127" s="188">
        <v>50</v>
      </c>
      <c r="K127" s="188">
        <v>0</v>
      </c>
      <c r="L127" s="188">
        <v>2550</v>
      </c>
      <c r="M127" s="187">
        <v>110</v>
      </c>
    </row>
    <row r="128" spans="1:13" ht="15.75" customHeight="1">
      <c r="A128" s="186">
        <v>100</v>
      </c>
      <c r="B128" s="191">
        <v>12400</v>
      </c>
      <c r="C128" s="188">
        <v>12500</v>
      </c>
      <c r="D128" s="188">
        <v>480</v>
      </c>
      <c r="E128" s="188">
        <v>370</v>
      </c>
      <c r="F128" s="188">
        <v>270</v>
      </c>
      <c r="G128" s="188">
        <v>215</v>
      </c>
      <c r="H128" s="188">
        <v>165</v>
      </c>
      <c r="I128" s="188">
        <v>105</v>
      </c>
      <c r="J128" s="188">
        <v>55</v>
      </c>
      <c r="K128" s="188">
        <v>0</v>
      </c>
      <c r="L128" s="188">
        <v>2580</v>
      </c>
      <c r="M128" s="187">
        <v>113</v>
      </c>
    </row>
    <row r="129" spans="1:13" ht="15.75" customHeight="1">
      <c r="A129" s="186"/>
      <c r="B129" s="191"/>
      <c r="C129" s="188"/>
      <c r="D129" s="188"/>
      <c r="E129" s="188"/>
      <c r="F129" s="188"/>
      <c r="G129" s="188"/>
      <c r="H129" s="188"/>
      <c r="I129" s="188"/>
      <c r="J129" s="188"/>
      <c r="K129" s="188"/>
      <c r="L129" s="188"/>
      <c r="M129" s="187"/>
    </row>
    <row r="130" spans="1:13" ht="15.75" customHeight="1">
      <c r="A130" s="186">
        <v>101</v>
      </c>
      <c r="B130" s="191">
        <v>12500</v>
      </c>
      <c r="C130" s="188">
        <v>12600</v>
      </c>
      <c r="D130" s="188">
        <v>485</v>
      </c>
      <c r="E130" s="188">
        <v>375</v>
      </c>
      <c r="F130" s="188">
        <v>275</v>
      </c>
      <c r="G130" s="188">
        <v>220</v>
      </c>
      <c r="H130" s="188">
        <v>170</v>
      </c>
      <c r="I130" s="188">
        <v>110</v>
      </c>
      <c r="J130" s="188">
        <v>55</v>
      </c>
      <c r="K130" s="188">
        <v>5</v>
      </c>
      <c r="L130" s="188">
        <v>2610</v>
      </c>
      <c r="M130" s="187">
        <v>117</v>
      </c>
    </row>
    <row r="131" spans="1:13" ht="15.75" customHeight="1">
      <c r="A131" s="186">
        <v>102</v>
      </c>
      <c r="B131" s="191">
        <v>12600</v>
      </c>
      <c r="C131" s="188">
        <v>12700</v>
      </c>
      <c r="D131" s="188">
        <v>495</v>
      </c>
      <c r="E131" s="188">
        <v>385</v>
      </c>
      <c r="F131" s="188">
        <v>280</v>
      </c>
      <c r="G131" s="188">
        <v>225</v>
      </c>
      <c r="H131" s="188">
        <v>170</v>
      </c>
      <c r="I131" s="188">
        <v>115</v>
      </c>
      <c r="J131" s="188">
        <v>60</v>
      </c>
      <c r="K131" s="188">
        <v>10</v>
      </c>
      <c r="L131" s="188">
        <v>2640</v>
      </c>
      <c r="M131" s="187">
        <v>120</v>
      </c>
    </row>
    <row r="132" spans="1:13" ht="15.75" customHeight="1">
      <c r="A132" s="186">
        <v>103</v>
      </c>
      <c r="B132" s="191">
        <v>12700</v>
      </c>
      <c r="C132" s="188">
        <v>12800</v>
      </c>
      <c r="D132" s="188">
        <v>505</v>
      </c>
      <c r="E132" s="188">
        <v>395</v>
      </c>
      <c r="F132" s="188">
        <v>285</v>
      </c>
      <c r="G132" s="188">
        <v>230</v>
      </c>
      <c r="H132" s="188">
        <v>175</v>
      </c>
      <c r="I132" s="188">
        <v>120</v>
      </c>
      <c r="J132" s="188">
        <v>65</v>
      </c>
      <c r="K132" s="188">
        <v>10</v>
      </c>
      <c r="L132" s="188">
        <v>2680</v>
      </c>
      <c r="M132" s="187">
        <v>124</v>
      </c>
    </row>
    <row r="133" spans="1:13" ht="15.75" customHeight="1">
      <c r="A133" s="186">
        <v>104</v>
      </c>
      <c r="B133" s="191">
        <v>12800</v>
      </c>
      <c r="C133" s="188">
        <v>12900</v>
      </c>
      <c r="D133" s="188">
        <v>510</v>
      </c>
      <c r="E133" s="188">
        <v>405</v>
      </c>
      <c r="F133" s="188">
        <v>295</v>
      </c>
      <c r="G133" s="188">
        <v>230</v>
      </c>
      <c r="H133" s="188">
        <v>180</v>
      </c>
      <c r="I133" s="188">
        <v>120</v>
      </c>
      <c r="J133" s="188">
        <v>70</v>
      </c>
      <c r="K133" s="188">
        <v>15</v>
      </c>
      <c r="L133" s="188">
        <v>2740</v>
      </c>
      <c r="M133" s="187">
        <v>127</v>
      </c>
    </row>
    <row r="134" spans="1:13" ht="15.75" customHeight="1">
      <c r="A134" s="186">
        <v>105</v>
      </c>
      <c r="B134" s="191">
        <v>12900</v>
      </c>
      <c r="C134" s="188">
        <v>13000</v>
      </c>
      <c r="D134" s="188">
        <v>520</v>
      </c>
      <c r="E134" s="188">
        <v>415</v>
      </c>
      <c r="F134" s="188">
        <v>305</v>
      </c>
      <c r="G134" s="188">
        <v>235</v>
      </c>
      <c r="H134" s="188">
        <v>185</v>
      </c>
      <c r="I134" s="188">
        <v>125</v>
      </c>
      <c r="J134" s="188">
        <v>75</v>
      </c>
      <c r="K134" s="188">
        <v>20</v>
      </c>
      <c r="L134" s="188">
        <v>2790</v>
      </c>
      <c r="M134" s="187">
        <v>131</v>
      </c>
    </row>
    <row r="135" spans="1:13" ht="15.75" customHeight="1">
      <c r="A135" s="186"/>
      <c r="B135" s="191"/>
      <c r="C135" s="188"/>
      <c r="D135" s="188"/>
      <c r="E135" s="188"/>
      <c r="F135" s="188"/>
      <c r="G135" s="188"/>
      <c r="H135" s="188"/>
      <c r="I135" s="188"/>
      <c r="J135" s="188"/>
      <c r="K135" s="188"/>
      <c r="L135" s="188"/>
      <c r="M135" s="187"/>
    </row>
    <row r="136" spans="1:13" ht="15.75" customHeight="1">
      <c r="A136" s="186">
        <v>106</v>
      </c>
      <c r="B136" s="191">
        <v>13000</v>
      </c>
      <c r="C136" s="188">
        <v>13100</v>
      </c>
      <c r="D136" s="188">
        <v>525</v>
      </c>
      <c r="E136" s="188">
        <v>420</v>
      </c>
      <c r="F136" s="188">
        <v>310</v>
      </c>
      <c r="G136" s="188">
        <v>240</v>
      </c>
      <c r="H136" s="188">
        <v>190</v>
      </c>
      <c r="I136" s="188">
        <v>130</v>
      </c>
      <c r="J136" s="188">
        <v>75</v>
      </c>
      <c r="K136" s="188">
        <v>25</v>
      </c>
      <c r="L136" s="188">
        <v>2850</v>
      </c>
      <c r="M136" s="187">
        <v>134</v>
      </c>
    </row>
    <row r="137" spans="1:13" ht="15.75" customHeight="1">
      <c r="A137" s="186">
        <v>107</v>
      </c>
      <c r="B137" s="191">
        <v>13100</v>
      </c>
      <c r="C137" s="188">
        <v>13200</v>
      </c>
      <c r="D137" s="188">
        <v>535</v>
      </c>
      <c r="E137" s="188">
        <v>430</v>
      </c>
      <c r="F137" s="188">
        <v>320</v>
      </c>
      <c r="G137" s="188">
        <v>245</v>
      </c>
      <c r="H137" s="188">
        <v>190</v>
      </c>
      <c r="I137" s="188">
        <v>135</v>
      </c>
      <c r="J137" s="188">
        <v>80</v>
      </c>
      <c r="K137" s="188">
        <v>30</v>
      </c>
      <c r="L137" s="188">
        <v>2900</v>
      </c>
      <c r="M137" s="187">
        <v>138</v>
      </c>
    </row>
    <row r="138" spans="1:13" ht="15.75" customHeight="1">
      <c r="A138" s="186">
        <v>108</v>
      </c>
      <c r="B138" s="191">
        <v>13200</v>
      </c>
      <c r="C138" s="188">
        <v>13300</v>
      </c>
      <c r="D138" s="188">
        <v>545</v>
      </c>
      <c r="E138" s="188">
        <v>435</v>
      </c>
      <c r="F138" s="188">
        <v>325</v>
      </c>
      <c r="G138" s="188">
        <v>250</v>
      </c>
      <c r="H138" s="188">
        <v>195</v>
      </c>
      <c r="I138" s="188">
        <v>140</v>
      </c>
      <c r="J138" s="188">
        <v>85</v>
      </c>
      <c r="K138" s="188">
        <v>30</v>
      </c>
      <c r="L138" s="188">
        <v>2960</v>
      </c>
      <c r="M138" s="187">
        <v>141</v>
      </c>
    </row>
    <row r="139" spans="1:13" ht="15.75" customHeight="1">
      <c r="A139" s="186">
        <v>109</v>
      </c>
      <c r="B139" s="191">
        <v>13300</v>
      </c>
      <c r="C139" s="188">
        <v>13400</v>
      </c>
      <c r="D139" s="188">
        <v>550</v>
      </c>
      <c r="E139" s="188">
        <v>445</v>
      </c>
      <c r="F139" s="188">
        <v>335</v>
      </c>
      <c r="G139" s="188">
        <v>250</v>
      </c>
      <c r="H139" s="188">
        <v>200</v>
      </c>
      <c r="I139" s="188">
        <v>140</v>
      </c>
      <c r="J139" s="188">
        <v>90</v>
      </c>
      <c r="K139" s="188">
        <v>35</v>
      </c>
      <c r="L139" s="188">
        <v>3010</v>
      </c>
      <c r="M139" s="187">
        <v>146</v>
      </c>
    </row>
    <row r="140" spans="1:13" ht="15.75" customHeight="1">
      <c r="A140" s="186">
        <v>110</v>
      </c>
      <c r="B140" s="191">
        <v>13400</v>
      </c>
      <c r="C140" s="188">
        <v>13500</v>
      </c>
      <c r="D140" s="188">
        <v>560</v>
      </c>
      <c r="E140" s="188">
        <v>455</v>
      </c>
      <c r="F140" s="188">
        <v>345</v>
      </c>
      <c r="G140" s="188">
        <v>255</v>
      </c>
      <c r="H140" s="188">
        <v>205</v>
      </c>
      <c r="I140" s="188">
        <v>150</v>
      </c>
      <c r="J140" s="188">
        <v>95</v>
      </c>
      <c r="K140" s="188">
        <v>40</v>
      </c>
      <c r="L140" s="188">
        <v>3070</v>
      </c>
      <c r="M140" s="187">
        <v>149</v>
      </c>
    </row>
    <row r="141" spans="1:13" ht="15.75" customHeight="1">
      <c r="A141" s="186"/>
      <c r="B141" s="191"/>
      <c r="C141" s="188"/>
      <c r="D141" s="188"/>
      <c r="E141" s="188"/>
      <c r="F141" s="188"/>
      <c r="G141" s="188"/>
      <c r="H141" s="188"/>
      <c r="I141" s="188"/>
      <c r="J141" s="188"/>
      <c r="K141" s="188"/>
      <c r="L141" s="188"/>
      <c r="M141" s="187"/>
    </row>
    <row r="142" spans="1:13" ht="15.75" customHeight="1">
      <c r="A142" s="186">
        <v>111</v>
      </c>
      <c r="B142" s="191">
        <v>13500</v>
      </c>
      <c r="C142" s="188">
        <v>13600</v>
      </c>
      <c r="D142" s="188">
        <v>565</v>
      </c>
      <c r="E142" s="188">
        <v>460</v>
      </c>
      <c r="F142" s="188">
        <v>350</v>
      </c>
      <c r="G142" s="188">
        <v>260</v>
      </c>
      <c r="H142" s="188">
        <v>210</v>
      </c>
      <c r="I142" s="188">
        <v>155</v>
      </c>
      <c r="J142" s="188">
        <v>95</v>
      </c>
      <c r="K142" s="188">
        <v>45</v>
      </c>
      <c r="L142" s="188">
        <v>3120</v>
      </c>
      <c r="M142" s="187">
        <v>153</v>
      </c>
    </row>
    <row r="143" spans="1:13" ht="15.75" customHeight="1">
      <c r="A143" s="186">
        <v>112</v>
      </c>
      <c r="B143" s="191">
        <v>13600</v>
      </c>
      <c r="C143" s="188">
        <v>13700</v>
      </c>
      <c r="D143" s="188">
        <v>575</v>
      </c>
      <c r="E143" s="188">
        <v>470</v>
      </c>
      <c r="F143" s="188">
        <v>360</v>
      </c>
      <c r="G143" s="188">
        <v>265</v>
      </c>
      <c r="H143" s="188">
        <v>210</v>
      </c>
      <c r="I143" s="188">
        <v>160</v>
      </c>
      <c r="J143" s="188">
        <v>100</v>
      </c>
      <c r="K143" s="188">
        <v>50</v>
      </c>
      <c r="L143" s="188">
        <v>3190</v>
      </c>
      <c r="M143" s="187">
        <v>156</v>
      </c>
    </row>
    <row r="144" spans="1:13" ht="15.75" customHeight="1">
      <c r="A144" s="186">
        <v>113</v>
      </c>
      <c r="B144" s="191">
        <v>13700</v>
      </c>
      <c r="C144" s="188">
        <v>13800</v>
      </c>
      <c r="D144" s="188">
        <v>585</v>
      </c>
      <c r="E144" s="188">
        <v>475</v>
      </c>
      <c r="F144" s="188">
        <v>365</v>
      </c>
      <c r="G144" s="188">
        <v>270</v>
      </c>
      <c r="H144" s="188">
        <v>215</v>
      </c>
      <c r="I144" s="188">
        <v>165</v>
      </c>
      <c r="J144" s="188">
        <v>105</v>
      </c>
      <c r="K144" s="188">
        <v>50</v>
      </c>
      <c r="L144" s="188">
        <v>3240</v>
      </c>
      <c r="M144" s="187">
        <v>160</v>
      </c>
    </row>
    <row r="145" spans="1:13" ht="15.75" customHeight="1">
      <c r="A145" s="186">
        <v>114</v>
      </c>
      <c r="B145" s="191">
        <v>13800</v>
      </c>
      <c r="C145" s="188">
        <v>13900</v>
      </c>
      <c r="D145" s="188">
        <v>590</v>
      </c>
      <c r="E145" s="188">
        <v>485</v>
      </c>
      <c r="F145" s="188">
        <v>375</v>
      </c>
      <c r="G145" s="188">
        <v>270</v>
      </c>
      <c r="H145" s="188">
        <v>220</v>
      </c>
      <c r="I145" s="188">
        <v>165</v>
      </c>
      <c r="J145" s="188">
        <v>110</v>
      </c>
      <c r="K145" s="188">
        <v>55</v>
      </c>
      <c r="L145" s="188">
        <v>3300</v>
      </c>
      <c r="M145" s="187">
        <v>164</v>
      </c>
    </row>
    <row r="146" spans="1:13" ht="15.75" customHeight="1">
      <c r="A146" s="186">
        <v>115</v>
      </c>
      <c r="B146" s="191">
        <v>13900</v>
      </c>
      <c r="C146" s="188">
        <v>14000</v>
      </c>
      <c r="D146" s="188">
        <v>600</v>
      </c>
      <c r="E146" s="188">
        <v>495</v>
      </c>
      <c r="F146" s="188">
        <v>385</v>
      </c>
      <c r="G146" s="188">
        <v>275</v>
      </c>
      <c r="H146" s="188">
        <v>225</v>
      </c>
      <c r="I146" s="188">
        <v>170</v>
      </c>
      <c r="J146" s="188">
        <v>115</v>
      </c>
      <c r="K146" s="188">
        <v>60</v>
      </c>
      <c r="L146" s="188">
        <v>3360</v>
      </c>
      <c r="M146" s="187">
        <v>168</v>
      </c>
    </row>
    <row r="147" spans="1:13" ht="15.75" customHeight="1">
      <c r="A147" s="186"/>
      <c r="B147" s="191"/>
      <c r="C147" s="188"/>
      <c r="D147" s="188"/>
      <c r="E147" s="188"/>
      <c r="F147" s="188"/>
      <c r="G147" s="188"/>
      <c r="H147" s="188"/>
      <c r="I147" s="188"/>
      <c r="J147" s="188"/>
      <c r="K147" s="188"/>
      <c r="L147" s="188"/>
      <c r="M147" s="187"/>
    </row>
    <row r="148" spans="1:13" ht="15.75" customHeight="1">
      <c r="A148" s="186">
        <v>116</v>
      </c>
      <c r="B148" s="191">
        <v>14000</v>
      </c>
      <c r="C148" s="188">
        <v>14100</v>
      </c>
      <c r="D148" s="188">
        <v>605</v>
      </c>
      <c r="E148" s="188">
        <v>500</v>
      </c>
      <c r="F148" s="188">
        <v>395</v>
      </c>
      <c r="G148" s="188">
        <v>285</v>
      </c>
      <c r="H148" s="188">
        <v>230</v>
      </c>
      <c r="I148" s="188">
        <v>175</v>
      </c>
      <c r="J148" s="188">
        <v>115</v>
      </c>
      <c r="K148" s="188">
        <v>65</v>
      </c>
      <c r="L148" s="188">
        <v>3410</v>
      </c>
      <c r="M148" s="187">
        <v>172</v>
      </c>
    </row>
    <row r="149" spans="1:13" ht="15.75" customHeight="1">
      <c r="A149" s="186">
        <v>117</v>
      </c>
      <c r="B149" s="191">
        <v>14100</v>
      </c>
      <c r="C149" s="188">
        <v>14200</v>
      </c>
      <c r="D149" s="188">
        <v>615</v>
      </c>
      <c r="E149" s="188">
        <v>510</v>
      </c>
      <c r="F149" s="188">
        <v>405</v>
      </c>
      <c r="G149" s="188">
        <v>295</v>
      </c>
      <c r="H149" s="188">
        <v>230</v>
      </c>
      <c r="I149" s="188">
        <v>180</v>
      </c>
      <c r="J149" s="188">
        <v>120</v>
      </c>
      <c r="K149" s="188">
        <v>70</v>
      </c>
      <c r="L149" s="188">
        <v>3470</v>
      </c>
      <c r="M149" s="187">
        <v>176</v>
      </c>
    </row>
    <row r="150" spans="1:13" ht="15.75" customHeight="1">
      <c r="A150" s="186">
        <v>118</v>
      </c>
      <c r="B150" s="191">
        <v>14200</v>
      </c>
      <c r="C150" s="188">
        <v>14300</v>
      </c>
      <c r="D150" s="188">
        <v>625</v>
      </c>
      <c r="E150" s="188">
        <v>515</v>
      </c>
      <c r="F150" s="188">
        <v>410</v>
      </c>
      <c r="G150" s="188">
        <v>300</v>
      </c>
      <c r="H150" s="188">
        <v>235</v>
      </c>
      <c r="I150" s="188">
        <v>185</v>
      </c>
      <c r="J150" s="188">
        <v>125</v>
      </c>
      <c r="K150" s="188">
        <v>70</v>
      </c>
      <c r="L150" s="188">
        <v>3520</v>
      </c>
      <c r="M150" s="187">
        <v>180</v>
      </c>
    </row>
    <row r="151" spans="1:13" ht="15.75" customHeight="1">
      <c r="A151" s="186">
        <v>119</v>
      </c>
      <c r="B151" s="191">
        <v>14300</v>
      </c>
      <c r="C151" s="188">
        <v>14400</v>
      </c>
      <c r="D151" s="188">
        <v>635</v>
      </c>
      <c r="E151" s="188">
        <v>525</v>
      </c>
      <c r="F151" s="188">
        <v>420</v>
      </c>
      <c r="G151" s="188">
        <v>310</v>
      </c>
      <c r="H151" s="188">
        <v>240</v>
      </c>
      <c r="I151" s="188">
        <v>185</v>
      </c>
      <c r="J151" s="188">
        <v>130</v>
      </c>
      <c r="K151" s="188">
        <v>75</v>
      </c>
      <c r="L151" s="188">
        <v>3580</v>
      </c>
      <c r="M151" s="187">
        <v>184</v>
      </c>
    </row>
    <row r="152" spans="1:13" ht="15.75" customHeight="1">
      <c r="A152" s="186">
        <v>120</v>
      </c>
      <c r="B152" s="191">
        <v>14400</v>
      </c>
      <c r="C152" s="188">
        <v>14500</v>
      </c>
      <c r="D152" s="188">
        <v>645</v>
      </c>
      <c r="E152" s="188">
        <v>535</v>
      </c>
      <c r="F152" s="188">
        <v>430</v>
      </c>
      <c r="G152" s="188">
        <v>315</v>
      </c>
      <c r="H152" s="188">
        <v>245</v>
      </c>
      <c r="I152" s="188">
        <v>190</v>
      </c>
      <c r="J152" s="188">
        <v>135</v>
      </c>
      <c r="K152" s="188">
        <v>80</v>
      </c>
      <c r="L152" s="188">
        <v>3630</v>
      </c>
      <c r="M152" s="187">
        <v>188</v>
      </c>
    </row>
    <row r="153" spans="1:13" ht="15.75" customHeight="1">
      <c r="A153" s="186"/>
      <c r="B153" s="191"/>
      <c r="C153" s="188"/>
      <c r="D153" s="188"/>
      <c r="E153" s="188"/>
      <c r="F153" s="188"/>
      <c r="G153" s="188"/>
      <c r="H153" s="188"/>
      <c r="I153" s="188"/>
      <c r="J153" s="188"/>
      <c r="K153" s="188"/>
      <c r="L153" s="188"/>
      <c r="M153" s="187"/>
    </row>
    <row r="154" spans="1:13" ht="15.75" customHeight="1">
      <c r="A154" s="186">
        <v>121</v>
      </c>
      <c r="B154" s="191">
        <v>14500</v>
      </c>
      <c r="C154" s="188">
        <v>14600</v>
      </c>
      <c r="D154" s="188">
        <v>650</v>
      </c>
      <c r="E154" s="188">
        <v>540</v>
      </c>
      <c r="F154" s="188">
        <v>435</v>
      </c>
      <c r="G154" s="188">
        <v>325</v>
      </c>
      <c r="H154" s="188">
        <v>250</v>
      </c>
      <c r="I154" s="188">
        <v>195</v>
      </c>
      <c r="J154" s="188">
        <v>135</v>
      </c>
      <c r="K154" s="188">
        <v>85</v>
      </c>
      <c r="L154" s="188">
        <v>3700</v>
      </c>
      <c r="M154" s="187">
        <v>192</v>
      </c>
    </row>
    <row r="155" spans="1:13" ht="15.75" customHeight="1">
      <c r="A155" s="186">
        <v>122</v>
      </c>
      <c r="B155" s="191">
        <v>14600</v>
      </c>
      <c r="C155" s="188">
        <v>14700</v>
      </c>
      <c r="D155" s="188">
        <v>660</v>
      </c>
      <c r="E155" s="188">
        <v>550</v>
      </c>
      <c r="F155" s="188">
        <v>445</v>
      </c>
      <c r="G155" s="188">
        <v>335</v>
      </c>
      <c r="H155" s="188">
        <v>250</v>
      </c>
      <c r="I155" s="188">
        <v>200</v>
      </c>
      <c r="J155" s="188">
        <v>140</v>
      </c>
      <c r="K155" s="188">
        <v>90</v>
      </c>
      <c r="L155" s="188">
        <v>3750</v>
      </c>
      <c r="M155" s="187">
        <v>197</v>
      </c>
    </row>
    <row r="156" spans="1:13" ht="15.75" customHeight="1">
      <c r="A156" s="186">
        <v>123</v>
      </c>
      <c r="B156" s="191">
        <v>14700</v>
      </c>
      <c r="C156" s="188">
        <v>14800</v>
      </c>
      <c r="D156" s="188">
        <v>675</v>
      </c>
      <c r="E156" s="188">
        <v>555</v>
      </c>
      <c r="F156" s="188">
        <v>450</v>
      </c>
      <c r="G156" s="188">
        <v>340</v>
      </c>
      <c r="H156" s="188">
        <v>255</v>
      </c>
      <c r="I156" s="188">
        <v>205</v>
      </c>
      <c r="J156" s="188">
        <v>150</v>
      </c>
      <c r="K156" s="188">
        <v>90</v>
      </c>
      <c r="L156" s="188">
        <v>3810</v>
      </c>
      <c r="M156" s="187">
        <v>201</v>
      </c>
    </row>
    <row r="157" spans="1:13" ht="15.75" customHeight="1">
      <c r="A157" s="186">
        <v>124</v>
      </c>
      <c r="B157" s="191">
        <v>14800</v>
      </c>
      <c r="C157" s="188">
        <v>14900</v>
      </c>
      <c r="D157" s="188">
        <v>690</v>
      </c>
      <c r="E157" s="188">
        <v>565</v>
      </c>
      <c r="F157" s="188">
        <v>460</v>
      </c>
      <c r="G157" s="188">
        <v>350</v>
      </c>
      <c r="H157" s="188">
        <v>260</v>
      </c>
      <c r="I157" s="188">
        <v>205</v>
      </c>
      <c r="J157" s="188">
        <v>155</v>
      </c>
      <c r="K157" s="188">
        <v>95</v>
      </c>
      <c r="L157" s="188">
        <v>3870</v>
      </c>
      <c r="M157" s="187">
        <v>205</v>
      </c>
    </row>
    <row r="158" spans="1:13" ht="15.75" customHeight="1">
      <c r="A158" s="186">
        <v>125</v>
      </c>
      <c r="B158" s="191">
        <v>14900</v>
      </c>
      <c r="C158" s="188">
        <v>15000</v>
      </c>
      <c r="D158" s="188">
        <v>705</v>
      </c>
      <c r="E158" s="188">
        <v>575</v>
      </c>
      <c r="F158" s="188">
        <v>470</v>
      </c>
      <c r="G158" s="188">
        <v>355</v>
      </c>
      <c r="H158" s="188">
        <v>265</v>
      </c>
      <c r="I158" s="188">
        <v>210</v>
      </c>
      <c r="J158" s="188">
        <v>160</v>
      </c>
      <c r="K158" s="188">
        <v>100</v>
      </c>
      <c r="L158" s="188">
        <v>3920</v>
      </c>
      <c r="M158" s="187">
        <v>209</v>
      </c>
    </row>
    <row r="159" spans="1:13" ht="15.75" customHeight="1">
      <c r="A159" s="186"/>
      <c r="B159" s="191"/>
      <c r="C159" s="188"/>
      <c r="D159" s="188"/>
      <c r="E159" s="188"/>
      <c r="F159" s="188"/>
      <c r="G159" s="188"/>
      <c r="H159" s="188"/>
      <c r="I159" s="188"/>
      <c r="J159" s="188"/>
      <c r="K159" s="188"/>
      <c r="L159" s="188"/>
      <c r="M159" s="187"/>
    </row>
    <row r="160" spans="1:13" ht="15.75" customHeight="1">
      <c r="A160" s="186">
        <v>126</v>
      </c>
      <c r="B160" s="191">
        <v>15000</v>
      </c>
      <c r="C160" s="188">
        <v>15100</v>
      </c>
      <c r="D160" s="188">
        <v>725</v>
      </c>
      <c r="E160" s="188">
        <v>580</v>
      </c>
      <c r="F160" s="188">
        <v>475</v>
      </c>
      <c r="G160" s="188">
        <v>365</v>
      </c>
      <c r="H160" s="188">
        <v>270</v>
      </c>
      <c r="I160" s="188">
        <v>215</v>
      </c>
      <c r="J160" s="188">
        <v>160</v>
      </c>
      <c r="K160" s="188">
        <v>105</v>
      </c>
      <c r="L160" s="188">
        <v>3980</v>
      </c>
      <c r="M160" s="187">
        <v>213</v>
      </c>
    </row>
    <row r="161" spans="1:13" ht="15.75" customHeight="1">
      <c r="A161" s="186">
        <v>127</v>
      </c>
      <c r="B161" s="191">
        <v>15100</v>
      </c>
      <c r="C161" s="188">
        <v>15200</v>
      </c>
      <c r="D161" s="188">
        <v>740</v>
      </c>
      <c r="E161" s="188">
        <v>590</v>
      </c>
      <c r="F161" s="188">
        <v>485</v>
      </c>
      <c r="G161" s="188">
        <v>375</v>
      </c>
      <c r="H161" s="188">
        <v>270</v>
      </c>
      <c r="I161" s="188">
        <v>220</v>
      </c>
      <c r="J161" s="188">
        <v>165</v>
      </c>
      <c r="K161" s="188">
        <v>110</v>
      </c>
      <c r="L161" s="188">
        <v>4030</v>
      </c>
      <c r="M161" s="187">
        <v>217</v>
      </c>
    </row>
    <row r="162" spans="1:13" ht="15.75" customHeight="1">
      <c r="A162" s="186">
        <v>128</v>
      </c>
      <c r="B162" s="191">
        <v>15200</v>
      </c>
      <c r="C162" s="188">
        <v>15300</v>
      </c>
      <c r="D162" s="188">
        <v>755</v>
      </c>
      <c r="E162" s="188">
        <v>595</v>
      </c>
      <c r="F162" s="188">
        <v>490</v>
      </c>
      <c r="G162" s="188">
        <v>380</v>
      </c>
      <c r="H162" s="188">
        <v>275</v>
      </c>
      <c r="I162" s="188">
        <v>225</v>
      </c>
      <c r="J162" s="188">
        <v>170</v>
      </c>
      <c r="K162" s="188">
        <v>110</v>
      </c>
      <c r="L162" s="188">
        <v>4090</v>
      </c>
      <c r="M162" s="187">
        <v>221</v>
      </c>
    </row>
    <row r="163" spans="1:13" ht="15.75" customHeight="1">
      <c r="A163" s="186">
        <v>129</v>
      </c>
      <c r="B163" s="191">
        <v>15300</v>
      </c>
      <c r="C163" s="188">
        <v>15400</v>
      </c>
      <c r="D163" s="188">
        <v>770</v>
      </c>
      <c r="E163" s="188">
        <v>605</v>
      </c>
      <c r="F163" s="188">
        <v>500</v>
      </c>
      <c r="G163" s="188">
        <v>395</v>
      </c>
      <c r="H163" s="188">
        <v>285</v>
      </c>
      <c r="I163" s="188">
        <v>225</v>
      </c>
      <c r="J163" s="188">
        <v>175</v>
      </c>
      <c r="K163" s="188">
        <v>115</v>
      </c>
      <c r="L163" s="188">
        <v>4150</v>
      </c>
      <c r="M163" s="187">
        <v>225</v>
      </c>
    </row>
    <row r="164" spans="1:13" ht="15.75" customHeight="1">
      <c r="A164" s="186">
        <v>130</v>
      </c>
      <c r="B164" s="191">
        <v>15400</v>
      </c>
      <c r="C164" s="188">
        <v>15500</v>
      </c>
      <c r="D164" s="188">
        <v>785</v>
      </c>
      <c r="E164" s="188">
        <v>615</v>
      </c>
      <c r="F164" s="188">
        <v>510</v>
      </c>
      <c r="G164" s="188">
        <v>400</v>
      </c>
      <c r="H164" s="188">
        <v>290</v>
      </c>
      <c r="I164" s="188">
        <v>230</v>
      </c>
      <c r="J164" s="188">
        <v>180</v>
      </c>
      <c r="K164" s="188">
        <v>120</v>
      </c>
      <c r="L164" s="188">
        <v>4210</v>
      </c>
      <c r="M164" s="187">
        <v>229</v>
      </c>
    </row>
    <row r="165" spans="1:13" ht="15.75" customHeight="1">
      <c r="A165" s="186"/>
      <c r="B165" s="191"/>
      <c r="C165" s="188"/>
      <c r="D165" s="188"/>
      <c r="E165" s="188"/>
      <c r="F165" s="188"/>
      <c r="G165" s="188"/>
      <c r="H165" s="188"/>
      <c r="I165" s="188"/>
      <c r="J165" s="188"/>
      <c r="K165" s="188"/>
      <c r="L165" s="188"/>
      <c r="M165" s="187"/>
    </row>
    <row r="166" spans="1:13" ht="15.75" customHeight="1">
      <c r="A166" s="186">
        <v>131</v>
      </c>
      <c r="B166" s="191">
        <v>15500</v>
      </c>
      <c r="C166" s="188">
        <v>15600</v>
      </c>
      <c r="D166" s="188">
        <v>805</v>
      </c>
      <c r="E166" s="188">
        <v>620</v>
      </c>
      <c r="F166" s="188">
        <v>515</v>
      </c>
      <c r="G166" s="188">
        <v>410</v>
      </c>
      <c r="H166" s="188">
        <v>300</v>
      </c>
      <c r="I166" s="188">
        <v>235</v>
      </c>
      <c r="J166" s="188">
        <v>180</v>
      </c>
      <c r="K166" s="188">
        <v>125</v>
      </c>
      <c r="L166" s="188">
        <v>4260</v>
      </c>
      <c r="M166" s="187">
        <v>233</v>
      </c>
    </row>
    <row r="167" spans="1:13" ht="15.75" customHeight="1">
      <c r="A167" s="186">
        <v>132</v>
      </c>
      <c r="B167" s="191">
        <v>15600</v>
      </c>
      <c r="C167" s="188">
        <v>15700</v>
      </c>
      <c r="D167" s="188">
        <v>820</v>
      </c>
      <c r="E167" s="188">
        <v>635</v>
      </c>
      <c r="F167" s="188">
        <v>525</v>
      </c>
      <c r="G167" s="188">
        <v>420</v>
      </c>
      <c r="H167" s="188">
        <v>310</v>
      </c>
      <c r="I167" s="188">
        <v>240</v>
      </c>
      <c r="J167" s="188">
        <v>185</v>
      </c>
      <c r="K167" s="188">
        <v>130</v>
      </c>
      <c r="L167" s="188">
        <v>4320</v>
      </c>
      <c r="M167" s="187">
        <v>237</v>
      </c>
    </row>
    <row r="168" spans="1:13" ht="15.75" customHeight="1">
      <c r="A168" s="186">
        <v>133</v>
      </c>
      <c r="B168" s="191">
        <v>15700</v>
      </c>
      <c r="C168" s="188">
        <v>15800</v>
      </c>
      <c r="D168" s="188">
        <v>835</v>
      </c>
      <c r="E168" s="188">
        <v>640</v>
      </c>
      <c r="F168" s="188">
        <v>530</v>
      </c>
      <c r="G168" s="188">
        <v>425</v>
      </c>
      <c r="H168" s="188">
        <v>315</v>
      </c>
      <c r="I168" s="188">
        <v>245</v>
      </c>
      <c r="J168" s="188">
        <v>190</v>
      </c>
      <c r="K168" s="188">
        <v>130</v>
      </c>
      <c r="L168" s="188">
        <v>4370</v>
      </c>
      <c r="M168" s="187">
        <v>241</v>
      </c>
    </row>
    <row r="169" spans="1:13" ht="15.75" customHeight="1">
      <c r="A169" s="186">
        <v>134</v>
      </c>
      <c r="B169" s="191">
        <v>15800</v>
      </c>
      <c r="C169" s="188">
        <v>15900</v>
      </c>
      <c r="D169" s="188">
        <v>850</v>
      </c>
      <c r="E169" s="188">
        <v>650</v>
      </c>
      <c r="F169" s="188">
        <v>540</v>
      </c>
      <c r="G169" s="188">
        <v>435</v>
      </c>
      <c r="H169" s="188">
        <v>325</v>
      </c>
      <c r="I169" s="188">
        <v>245</v>
      </c>
      <c r="J169" s="188">
        <v>195</v>
      </c>
      <c r="K169" s="188">
        <v>135</v>
      </c>
      <c r="L169" s="188">
        <v>4430</v>
      </c>
      <c r="M169" s="187">
        <v>246</v>
      </c>
    </row>
    <row r="170" spans="1:13" ht="15.75" customHeight="1">
      <c r="A170" s="186">
        <v>135</v>
      </c>
      <c r="B170" s="191">
        <v>15900</v>
      </c>
      <c r="C170" s="188">
        <v>16000</v>
      </c>
      <c r="D170" s="188">
        <v>865</v>
      </c>
      <c r="E170" s="188">
        <v>660</v>
      </c>
      <c r="F170" s="188">
        <v>550</v>
      </c>
      <c r="G170" s="188">
        <v>440</v>
      </c>
      <c r="H170" s="188">
        <v>330</v>
      </c>
      <c r="I170" s="188">
        <v>250</v>
      </c>
      <c r="J170" s="188">
        <v>200</v>
      </c>
      <c r="K170" s="188">
        <v>140</v>
      </c>
      <c r="L170" s="188">
        <v>4480</v>
      </c>
      <c r="M170" s="187">
        <v>250</v>
      </c>
    </row>
    <row r="171" spans="1:13" ht="15.75" customHeight="1">
      <c r="A171" s="186"/>
      <c r="B171" s="191"/>
      <c r="C171" s="188"/>
      <c r="D171" s="188"/>
      <c r="E171" s="188"/>
      <c r="F171" s="188"/>
      <c r="G171" s="188"/>
      <c r="H171" s="188"/>
      <c r="I171" s="188"/>
      <c r="J171" s="188"/>
      <c r="K171" s="188"/>
      <c r="L171" s="188"/>
      <c r="M171" s="187"/>
    </row>
    <row r="172" spans="1:13" ht="15.75" customHeight="1">
      <c r="A172" s="186">
        <v>136</v>
      </c>
      <c r="B172" s="191">
        <v>16000</v>
      </c>
      <c r="C172" s="188">
        <v>16100</v>
      </c>
      <c r="D172" s="188">
        <v>890</v>
      </c>
      <c r="E172" s="188">
        <v>670</v>
      </c>
      <c r="F172" s="188">
        <v>555</v>
      </c>
      <c r="G172" s="188">
        <v>450</v>
      </c>
      <c r="H172" s="188">
        <v>340</v>
      </c>
      <c r="I172" s="188">
        <v>255</v>
      </c>
      <c r="J172" s="188">
        <v>200</v>
      </c>
      <c r="K172" s="188">
        <v>150</v>
      </c>
      <c r="L172" s="188">
        <v>4530</v>
      </c>
      <c r="M172" s="187">
        <v>254</v>
      </c>
    </row>
    <row r="173" spans="1:13" ht="15.75" customHeight="1">
      <c r="A173" s="186">
        <v>137</v>
      </c>
      <c r="B173" s="191">
        <v>16100</v>
      </c>
      <c r="C173" s="188">
        <v>16200</v>
      </c>
      <c r="D173" s="188">
        <v>905</v>
      </c>
      <c r="E173" s="188">
        <v>690</v>
      </c>
      <c r="F173" s="188">
        <v>565</v>
      </c>
      <c r="G173" s="188">
        <v>460</v>
      </c>
      <c r="H173" s="188">
        <v>350</v>
      </c>
      <c r="I173" s="188">
        <v>260</v>
      </c>
      <c r="J173" s="188">
        <v>205</v>
      </c>
      <c r="K173" s="188">
        <v>155</v>
      </c>
      <c r="L173" s="188">
        <v>4590</v>
      </c>
      <c r="M173" s="187">
        <v>258</v>
      </c>
    </row>
    <row r="174" spans="1:13" ht="15.75" customHeight="1">
      <c r="A174" s="186">
        <v>138</v>
      </c>
      <c r="B174" s="191">
        <v>16200</v>
      </c>
      <c r="C174" s="188">
        <v>16300</v>
      </c>
      <c r="D174" s="188">
        <v>920</v>
      </c>
      <c r="E174" s="188">
        <v>705</v>
      </c>
      <c r="F174" s="188">
        <v>570</v>
      </c>
      <c r="G174" s="188">
        <v>465</v>
      </c>
      <c r="H174" s="188">
        <v>355</v>
      </c>
      <c r="I174" s="188">
        <v>265</v>
      </c>
      <c r="J174" s="188">
        <v>210</v>
      </c>
      <c r="K174" s="188">
        <v>155</v>
      </c>
      <c r="L174" s="188">
        <v>4650</v>
      </c>
      <c r="M174" s="187">
        <v>262</v>
      </c>
    </row>
    <row r="175" spans="1:13" ht="15.75" customHeight="1">
      <c r="A175" s="186">
        <v>139</v>
      </c>
      <c r="B175" s="191">
        <v>16300</v>
      </c>
      <c r="C175" s="188">
        <v>16400</v>
      </c>
      <c r="D175" s="188">
        <v>935</v>
      </c>
      <c r="E175" s="188">
        <v>720</v>
      </c>
      <c r="F175" s="188">
        <v>580</v>
      </c>
      <c r="G175" s="188">
        <v>475</v>
      </c>
      <c r="H175" s="188">
        <v>365</v>
      </c>
      <c r="I175" s="188">
        <v>265</v>
      </c>
      <c r="J175" s="188">
        <v>215</v>
      </c>
      <c r="K175" s="188">
        <v>160</v>
      </c>
      <c r="L175" s="188">
        <v>4700</v>
      </c>
      <c r="M175" s="187">
        <v>266</v>
      </c>
    </row>
    <row r="176" spans="1:13" ht="15.75" customHeight="1">
      <c r="A176" s="186">
        <v>140</v>
      </c>
      <c r="B176" s="191">
        <v>16400</v>
      </c>
      <c r="C176" s="188">
        <v>16500</v>
      </c>
      <c r="D176" s="188">
        <v>950</v>
      </c>
      <c r="E176" s="188">
        <v>735</v>
      </c>
      <c r="F176" s="188">
        <v>590</v>
      </c>
      <c r="G176" s="188">
        <v>480</v>
      </c>
      <c r="H176" s="188">
        <v>370</v>
      </c>
      <c r="I176" s="188">
        <v>270</v>
      </c>
      <c r="J176" s="188">
        <v>220</v>
      </c>
      <c r="K176" s="188">
        <v>165</v>
      </c>
      <c r="L176" s="188">
        <v>4750</v>
      </c>
      <c r="M176" s="187">
        <v>270</v>
      </c>
    </row>
    <row r="177" spans="1:13" ht="15.75" customHeight="1">
      <c r="A177" s="186"/>
      <c r="B177" s="191"/>
      <c r="C177" s="188"/>
      <c r="D177" s="188"/>
      <c r="E177" s="188"/>
      <c r="F177" s="188"/>
      <c r="G177" s="188"/>
      <c r="H177" s="188"/>
      <c r="I177" s="188"/>
      <c r="J177" s="188"/>
      <c r="K177" s="188"/>
      <c r="L177" s="188"/>
      <c r="M177" s="187"/>
    </row>
    <row r="178" spans="1:13" ht="15.75" customHeight="1">
      <c r="A178" s="186">
        <v>141</v>
      </c>
      <c r="B178" s="191">
        <v>16500</v>
      </c>
      <c r="C178" s="188">
        <v>16600</v>
      </c>
      <c r="D178" s="188">
        <v>970</v>
      </c>
      <c r="E178" s="188">
        <v>750</v>
      </c>
      <c r="F178" s="188">
        <v>595</v>
      </c>
      <c r="G178" s="188">
        <v>490</v>
      </c>
      <c r="H178" s="188">
        <v>380</v>
      </c>
      <c r="I178" s="188">
        <v>275</v>
      </c>
      <c r="J178" s="188">
        <v>220</v>
      </c>
      <c r="K178" s="188">
        <v>170</v>
      </c>
      <c r="L178" s="188">
        <v>4810</v>
      </c>
      <c r="M178" s="187">
        <v>274</v>
      </c>
    </row>
    <row r="179" spans="1:13" ht="15.75" customHeight="1">
      <c r="A179" s="186">
        <v>142</v>
      </c>
      <c r="B179" s="191">
        <v>16600</v>
      </c>
      <c r="C179" s="188">
        <v>16700</v>
      </c>
      <c r="D179" s="188">
        <v>985</v>
      </c>
      <c r="E179" s="188">
        <v>770</v>
      </c>
      <c r="F179" s="188">
        <v>605</v>
      </c>
      <c r="G179" s="188">
        <v>500</v>
      </c>
      <c r="H179" s="188">
        <v>395</v>
      </c>
      <c r="I179" s="188">
        <v>280</v>
      </c>
      <c r="J179" s="188">
        <v>225</v>
      </c>
      <c r="K179" s="188">
        <v>175</v>
      </c>
      <c r="L179" s="188">
        <v>4860</v>
      </c>
      <c r="M179" s="187">
        <v>278</v>
      </c>
    </row>
    <row r="180" spans="1:13" ht="15.75" customHeight="1">
      <c r="A180" s="186">
        <v>143</v>
      </c>
      <c r="B180" s="191">
        <v>16700</v>
      </c>
      <c r="C180" s="188">
        <v>16800</v>
      </c>
      <c r="D180" s="188">
        <v>1000</v>
      </c>
      <c r="E180" s="188">
        <v>785</v>
      </c>
      <c r="F180" s="188">
        <v>610</v>
      </c>
      <c r="G180" s="188">
        <v>505</v>
      </c>
      <c r="H180" s="188">
        <v>400</v>
      </c>
      <c r="I180" s="188">
        <v>290</v>
      </c>
      <c r="J180" s="188">
        <v>230</v>
      </c>
      <c r="K180" s="188">
        <v>175</v>
      </c>
      <c r="L180" s="188">
        <v>4910</v>
      </c>
      <c r="M180" s="187">
        <v>282</v>
      </c>
    </row>
    <row r="181" spans="1:13" ht="15.75" customHeight="1">
      <c r="A181" s="186">
        <v>144</v>
      </c>
      <c r="B181" s="191">
        <v>16800</v>
      </c>
      <c r="C181" s="188">
        <v>16900</v>
      </c>
      <c r="D181" s="188">
        <v>1015</v>
      </c>
      <c r="E181" s="188">
        <v>800</v>
      </c>
      <c r="F181" s="188">
        <v>620</v>
      </c>
      <c r="G181" s="188">
        <v>515</v>
      </c>
      <c r="H181" s="188">
        <v>410</v>
      </c>
      <c r="I181" s="188">
        <v>300</v>
      </c>
      <c r="J181" s="188">
        <v>235</v>
      </c>
      <c r="K181" s="188">
        <v>180</v>
      </c>
      <c r="L181" s="188">
        <v>4960</v>
      </c>
      <c r="M181" s="187">
        <v>286</v>
      </c>
    </row>
    <row r="182" spans="1:13" ht="15.75" customHeight="1">
      <c r="A182" s="186">
        <v>145</v>
      </c>
      <c r="B182" s="191">
        <v>16900</v>
      </c>
      <c r="C182" s="188">
        <v>17000</v>
      </c>
      <c r="D182" s="188">
        <v>1030</v>
      </c>
      <c r="E182" s="188">
        <v>815</v>
      </c>
      <c r="F182" s="188">
        <v>635</v>
      </c>
      <c r="G182" s="188">
        <v>520</v>
      </c>
      <c r="H182" s="188">
        <v>415</v>
      </c>
      <c r="I182" s="188">
        <v>305</v>
      </c>
      <c r="J182" s="188">
        <v>240</v>
      </c>
      <c r="K182" s="188">
        <v>185</v>
      </c>
      <c r="L182" s="188">
        <v>5020</v>
      </c>
      <c r="M182" s="187">
        <v>290</v>
      </c>
    </row>
    <row r="183" spans="1:13" ht="15.75" customHeight="1" thickBot="1">
      <c r="A183" s="186"/>
      <c r="B183" s="194"/>
      <c r="C183" s="193"/>
      <c r="D183" s="193"/>
      <c r="E183" s="193"/>
      <c r="F183" s="193"/>
      <c r="G183" s="193"/>
      <c r="H183" s="193"/>
      <c r="I183" s="193"/>
      <c r="J183" s="193"/>
      <c r="K183" s="193"/>
      <c r="L183" s="193"/>
      <c r="M183" s="192"/>
    </row>
    <row r="184" spans="1:13" ht="15.75" customHeight="1">
      <c r="A184" s="186">
        <v>146</v>
      </c>
      <c r="B184" s="191">
        <v>17000</v>
      </c>
      <c r="C184" s="188">
        <v>17100</v>
      </c>
      <c r="D184" s="188">
        <v>1050</v>
      </c>
      <c r="E184" s="188">
        <v>830</v>
      </c>
      <c r="F184" s="188">
        <v>640</v>
      </c>
      <c r="G184" s="188">
        <v>530</v>
      </c>
      <c r="H184" s="188">
        <v>425</v>
      </c>
      <c r="I184" s="188">
        <v>315</v>
      </c>
      <c r="J184" s="188">
        <v>240</v>
      </c>
      <c r="K184" s="188">
        <v>190</v>
      </c>
      <c r="L184" s="188">
        <v>5070</v>
      </c>
      <c r="M184" s="187">
        <v>295</v>
      </c>
    </row>
    <row r="185" spans="1:13" ht="15.75" customHeight="1">
      <c r="A185" s="186">
        <v>147</v>
      </c>
      <c r="B185" s="191">
        <v>17100</v>
      </c>
      <c r="C185" s="188">
        <v>17200</v>
      </c>
      <c r="D185" s="188">
        <v>1065</v>
      </c>
      <c r="E185" s="188">
        <v>850</v>
      </c>
      <c r="F185" s="188">
        <v>650</v>
      </c>
      <c r="G185" s="188">
        <v>540</v>
      </c>
      <c r="H185" s="188">
        <v>435</v>
      </c>
      <c r="I185" s="188">
        <v>320</v>
      </c>
      <c r="J185" s="188">
        <v>245</v>
      </c>
      <c r="K185" s="188">
        <v>195</v>
      </c>
      <c r="L185" s="188">
        <v>5130</v>
      </c>
      <c r="M185" s="187">
        <v>299</v>
      </c>
    </row>
    <row r="186" spans="1:13" ht="15.75" customHeight="1">
      <c r="A186" s="186">
        <v>148</v>
      </c>
      <c r="B186" s="191">
        <v>17200</v>
      </c>
      <c r="C186" s="188">
        <v>17300</v>
      </c>
      <c r="D186" s="188">
        <v>1080</v>
      </c>
      <c r="E186" s="188">
        <v>865</v>
      </c>
      <c r="F186" s="188">
        <v>655</v>
      </c>
      <c r="G186" s="188">
        <v>545</v>
      </c>
      <c r="H186" s="188">
        <v>440</v>
      </c>
      <c r="I186" s="188">
        <v>330</v>
      </c>
      <c r="J186" s="188">
        <v>250</v>
      </c>
      <c r="K186" s="188">
        <v>195</v>
      </c>
      <c r="L186" s="188">
        <v>5180</v>
      </c>
      <c r="M186" s="187">
        <v>303</v>
      </c>
    </row>
    <row r="187" spans="1:13" ht="15.75" customHeight="1">
      <c r="A187" s="186">
        <v>149</v>
      </c>
      <c r="B187" s="191">
        <v>17300</v>
      </c>
      <c r="C187" s="188">
        <v>17400</v>
      </c>
      <c r="D187" s="188">
        <v>1095</v>
      </c>
      <c r="E187" s="188">
        <v>885</v>
      </c>
      <c r="F187" s="188">
        <v>670</v>
      </c>
      <c r="G187" s="188">
        <v>555</v>
      </c>
      <c r="H187" s="188">
        <v>450</v>
      </c>
      <c r="I187" s="188">
        <v>340</v>
      </c>
      <c r="J187" s="188">
        <v>255</v>
      </c>
      <c r="K187" s="188">
        <v>200</v>
      </c>
      <c r="L187" s="188">
        <v>5240</v>
      </c>
      <c r="M187" s="187">
        <v>307</v>
      </c>
    </row>
    <row r="188" spans="1:13" ht="15.75" customHeight="1">
      <c r="A188" s="186">
        <v>150</v>
      </c>
      <c r="B188" s="191">
        <v>17400</v>
      </c>
      <c r="C188" s="188">
        <v>17500</v>
      </c>
      <c r="D188" s="188">
        <v>1110</v>
      </c>
      <c r="E188" s="188">
        <v>900</v>
      </c>
      <c r="F188" s="188">
        <v>685</v>
      </c>
      <c r="G188" s="188">
        <v>560</v>
      </c>
      <c r="H188" s="188">
        <v>455</v>
      </c>
      <c r="I188" s="188">
        <v>345</v>
      </c>
      <c r="J188" s="188">
        <v>260</v>
      </c>
      <c r="K188" s="188">
        <v>205</v>
      </c>
      <c r="L188" s="188">
        <v>5290</v>
      </c>
      <c r="M188" s="187">
        <v>311</v>
      </c>
    </row>
    <row r="189" spans="1:13" ht="15.75" customHeight="1">
      <c r="A189" s="186"/>
      <c r="B189" s="191"/>
      <c r="C189" s="188"/>
      <c r="D189" s="188"/>
      <c r="E189" s="188"/>
      <c r="F189" s="188"/>
      <c r="G189" s="188"/>
      <c r="H189" s="188"/>
      <c r="I189" s="188"/>
      <c r="J189" s="188"/>
      <c r="K189" s="188"/>
      <c r="L189" s="188"/>
      <c r="M189" s="187"/>
    </row>
    <row r="190" spans="1:13" ht="15.75" customHeight="1">
      <c r="A190" s="186">
        <v>151</v>
      </c>
      <c r="B190" s="191">
        <v>17500</v>
      </c>
      <c r="C190" s="188">
        <v>17600</v>
      </c>
      <c r="D190" s="188">
        <v>1135</v>
      </c>
      <c r="E190" s="188">
        <v>915</v>
      </c>
      <c r="F190" s="188">
        <v>700</v>
      </c>
      <c r="G190" s="188">
        <v>570</v>
      </c>
      <c r="H190" s="188">
        <v>465</v>
      </c>
      <c r="I190" s="188">
        <v>355</v>
      </c>
      <c r="J190" s="188">
        <v>260</v>
      </c>
      <c r="K190" s="188">
        <v>210</v>
      </c>
      <c r="L190" s="188">
        <v>5340</v>
      </c>
      <c r="M190" s="187">
        <v>315</v>
      </c>
    </row>
    <row r="191" spans="1:13" ht="15.75" customHeight="1">
      <c r="A191" s="186">
        <v>152</v>
      </c>
      <c r="B191" s="191">
        <v>17600</v>
      </c>
      <c r="C191" s="188">
        <v>17700</v>
      </c>
      <c r="D191" s="188">
        <v>1150</v>
      </c>
      <c r="E191" s="188">
        <v>935</v>
      </c>
      <c r="F191" s="188">
        <v>715</v>
      </c>
      <c r="G191" s="188">
        <v>580</v>
      </c>
      <c r="H191" s="188">
        <v>475</v>
      </c>
      <c r="I191" s="188">
        <v>360</v>
      </c>
      <c r="J191" s="188">
        <v>265</v>
      </c>
      <c r="K191" s="188">
        <v>215</v>
      </c>
      <c r="L191" s="188">
        <v>5380</v>
      </c>
      <c r="M191" s="187">
        <v>319</v>
      </c>
    </row>
    <row r="192" spans="1:13" ht="15.75" customHeight="1">
      <c r="A192" s="186">
        <v>153</v>
      </c>
      <c r="B192" s="191">
        <v>17700</v>
      </c>
      <c r="C192" s="188">
        <v>17800</v>
      </c>
      <c r="D192" s="188">
        <v>1165</v>
      </c>
      <c r="E192" s="188">
        <v>950</v>
      </c>
      <c r="F192" s="188">
        <v>735</v>
      </c>
      <c r="G192" s="188">
        <v>585</v>
      </c>
      <c r="H192" s="188">
        <v>480</v>
      </c>
      <c r="I192" s="188">
        <v>370</v>
      </c>
      <c r="J192" s="188">
        <v>270</v>
      </c>
      <c r="K192" s="188">
        <v>215</v>
      </c>
      <c r="L192" s="188">
        <v>5430</v>
      </c>
      <c r="M192" s="187">
        <v>323</v>
      </c>
    </row>
    <row r="193" spans="1:13" ht="15.75" customHeight="1">
      <c r="A193" s="186">
        <v>154</v>
      </c>
      <c r="B193" s="191">
        <v>17800</v>
      </c>
      <c r="C193" s="188">
        <v>17900</v>
      </c>
      <c r="D193" s="188">
        <v>1180</v>
      </c>
      <c r="E193" s="188">
        <v>965</v>
      </c>
      <c r="F193" s="188">
        <v>750</v>
      </c>
      <c r="G193" s="188">
        <v>595</v>
      </c>
      <c r="H193" s="188">
        <v>490</v>
      </c>
      <c r="I193" s="188">
        <v>380</v>
      </c>
      <c r="J193" s="188">
        <v>275</v>
      </c>
      <c r="K193" s="188">
        <v>220</v>
      </c>
      <c r="L193" s="188">
        <v>5480</v>
      </c>
      <c r="M193" s="187">
        <v>327</v>
      </c>
    </row>
    <row r="194" spans="1:13" ht="15.75" customHeight="1">
      <c r="A194" s="186">
        <v>155</v>
      </c>
      <c r="B194" s="191">
        <v>17900</v>
      </c>
      <c r="C194" s="188">
        <v>18000</v>
      </c>
      <c r="D194" s="188">
        <v>1195</v>
      </c>
      <c r="E194" s="188">
        <v>980</v>
      </c>
      <c r="F194" s="188">
        <v>765</v>
      </c>
      <c r="G194" s="188">
        <v>600</v>
      </c>
      <c r="H194" s="188">
        <v>495</v>
      </c>
      <c r="I194" s="188">
        <v>385</v>
      </c>
      <c r="J194" s="188">
        <v>280</v>
      </c>
      <c r="K194" s="188">
        <v>225</v>
      </c>
      <c r="L194" s="188">
        <v>5530</v>
      </c>
      <c r="M194" s="187">
        <v>331</v>
      </c>
    </row>
    <row r="195" spans="1:13" ht="15.75" customHeight="1">
      <c r="A195" s="186"/>
      <c r="B195" s="191"/>
      <c r="C195" s="188"/>
      <c r="D195" s="188"/>
      <c r="E195" s="188"/>
      <c r="F195" s="188"/>
      <c r="G195" s="188"/>
      <c r="H195" s="188"/>
      <c r="I195" s="188"/>
      <c r="J195" s="188"/>
      <c r="K195" s="188"/>
      <c r="L195" s="188"/>
      <c r="M195" s="187"/>
    </row>
    <row r="196" spans="1:13" ht="15.75" customHeight="1">
      <c r="A196" s="186">
        <v>156</v>
      </c>
      <c r="B196" s="191">
        <v>18000</v>
      </c>
      <c r="C196" s="188">
        <v>18100</v>
      </c>
      <c r="D196" s="188">
        <v>1215</v>
      </c>
      <c r="E196" s="188">
        <v>995</v>
      </c>
      <c r="F196" s="188">
        <v>780</v>
      </c>
      <c r="G196" s="188">
        <v>610</v>
      </c>
      <c r="H196" s="188">
        <v>505</v>
      </c>
      <c r="I196" s="188">
        <v>400</v>
      </c>
      <c r="J196" s="188">
        <v>290</v>
      </c>
      <c r="K196" s="188">
        <v>230</v>
      </c>
      <c r="L196" s="188">
        <v>5580</v>
      </c>
      <c r="M196" s="187">
        <v>335</v>
      </c>
    </row>
    <row r="197" spans="1:13" ht="15.75" customHeight="1">
      <c r="A197" s="186">
        <v>157</v>
      </c>
      <c r="B197" s="191">
        <v>18100</v>
      </c>
      <c r="C197" s="188">
        <v>18200</v>
      </c>
      <c r="D197" s="188">
        <v>1230</v>
      </c>
      <c r="E197" s="188">
        <v>1015</v>
      </c>
      <c r="F197" s="188">
        <v>795</v>
      </c>
      <c r="G197" s="188">
        <v>620</v>
      </c>
      <c r="H197" s="188">
        <v>515</v>
      </c>
      <c r="I197" s="188">
        <v>405</v>
      </c>
      <c r="J197" s="188">
        <v>295</v>
      </c>
      <c r="K197" s="188">
        <v>235</v>
      </c>
      <c r="L197" s="188">
        <v>5630</v>
      </c>
      <c r="M197" s="187">
        <v>339</v>
      </c>
    </row>
    <row r="198" spans="1:13" ht="15.75" customHeight="1">
      <c r="A198" s="186">
        <v>158</v>
      </c>
      <c r="B198" s="191">
        <v>18200</v>
      </c>
      <c r="C198" s="188">
        <v>18300</v>
      </c>
      <c r="D198" s="188">
        <v>1245</v>
      </c>
      <c r="E198" s="188">
        <v>1030</v>
      </c>
      <c r="F198" s="188">
        <v>815</v>
      </c>
      <c r="G198" s="188">
        <v>625</v>
      </c>
      <c r="H198" s="188">
        <v>520</v>
      </c>
      <c r="I198" s="188">
        <v>415</v>
      </c>
      <c r="J198" s="188">
        <v>305</v>
      </c>
      <c r="K198" s="188">
        <v>235</v>
      </c>
      <c r="L198" s="188">
        <v>5680</v>
      </c>
      <c r="M198" s="187">
        <v>344</v>
      </c>
    </row>
    <row r="199" spans="1:13" ht="15.75" customHeight="1">
      <c r="A199" s="186">
        <v>159</v>
      </c>
      <c r="B199" s="191">
        <v>18300</v>
      </c>
      <c r="C199" s="188">
        <v>18400</v>
      </c>
      <c r="D199" s="188">
        <v>1260</v>
      </c>
      <c r="E199" s="188">
        <v>1045</v>
      </c>
      <c r="F199" s="188">
        <v>830</v>
      </c>
      <c r="G199" s="188">
        <v>640</v>
      </c>
      <c r="H199" s="188">
        <v>530</v>
      </c>
      <c r="I199" s="188">
        <v>425</v>
      </c>
      <c r="J199" s="188">
        <v>310</v>
      </c>
      <c r="K199" s="188">
        <v>240</v>
      </c>
      <c r="L199" s="188">
        <v>5730</v>
      </c>
      <c r="M199" s="187">
        <v>348</v>
      </c>
    </row>
    <row r="200" spans="1:13" ht="15.75" customHeight="1">
      <c r="A200" s="186">
        <v>160</v>
      </c>
      <c r="B200" s="191">
        <v>18400</v>
      </c>
      <c r="C200" s="188">
        <v>18500</v>
      </c>
      <c r="D200" s="188">
        <v>1280</v>
      </c>
      <c r="E200" s="188">
        <v>1065</v>
      </c>
      <c r="F200" s="188">
        <v>845</v>
      </c>
      <c r="G200" s="188">
        <v>650</v>
      </c>
      <c r="H200" s="188">
        <v>540</v>
      </c>
      <c r="I200" s="188">
        <v>430</v>
      </c>
      <c r="J200" s="188">
        <v>320</v>
      </c>
      <c r="K200" s="188">
        <v>245</v>
      </c>
      <c r="L200" s="188">
        <v>5780</v>
      </c>
      <c r="M200" s="187">
        <v>352</v>
      </c>
    </row>
    <row r="201" spans="1:13" ht="15.75" customHeight="1">
      <c r="A201" s="186"/>
      <c r="B201" s="191"/>
      <c r="C201" s="188"/>
      <c r="D201" s="188"/>
      <c r="E201" s="188"/>
      <c r="F201" s="188"/>
      <c r="G201" s="188"/>
      <c r="H201" s="188"/>
      <c r="I201" s="188"/>
      <c r="J201" s="188"/>
      <c r="K201" s="188"/>
      <c r="L201" s="188"/>
      <c r="M201" s="187"/>
    </row>
    <row r="202" spans="1:13" ht="15.75" customHeight="1">
      <c r="A202" s="186">
        <v>161</v>
      </c>
      <c r="B202" s="191">
        <v>18500</v>
      </c>
      <c r="C202" s="188">
        <v>18600</v>
      </c>
      <c r="D202" s="188">
        <v>1300</v>
      </c>
      <c r="E202" s="188">
        <v>1080</v>
      </c>
      <c r="F202" s="188">
        <v>865</v>
      </c>
      <c r="G202" s="188">
        <v>655</v>
      </c>
      <c r="H202" s="188">
        <v>545</v>
      </c>
      <c r="I202" s="188">
        <v>440</v>
      </c>
      <c r="J202" s="188">
        <v>330</v>
      </c>
      <c r="K202" s="188">
        <v>250</v>
      </c>
      <c r="L202" s="188">
        <v>5830</v>
      </c>
      <c r="M202" s="187">
        <v>356</v>
      </c>
    </row>
    <row r="203" spans="1:13" ht="15.75" customHeight="1">
      <c r="A203" s="186">
        <v>162</v>
      </c>
      <c r="B203" s="191">
        <v>18600</v>
      </c>
      <c r="C203" s="188">
        <v>18700</v>
      </c>
      <c r="D203" s="188">
        <v>1315</v>
      </c>
      <c r="E203" s="188">
        <v>1100</v>
      </c>
      <c r="F203" s="188">
        <v>890</v>
      </c>
      <c r="G203" s="188">
        <v>670</v>
      </c>
      <c r="H203" s="188">
        <v>555</v>
      </c>
      <c r="I203" s="188">
        <v>450</v>
      </c>
      <c r="J203" s="188">
        <v>340</v>
      </c>
      <c r="K203" s="188">
        <v>255</v>
      </c>
      <c r="L203" s="188">
        <v>5870</v>
      </c>
      <c r="M203" s="187">
        <v>360</v>
      </c>
    </row>
    <row r="204" spans="1:13" ht="15.75" customHeight="1">
      <c r="A204" s="186">
        <v>163</v>
      </c>
      <c r="B204" s="191">
        <v>18700</v>
      </c>
      <c r="C204" s="188">
        <v>18800</v>
      </c>
      <c r="D204" s="188">
        <v>1335</v>
      </c>
      <c r="E204" s="188">
        <v>1115</v>
      </c>
      <c r="F204" s="188">
        <v>905</v>
      </c>
      <c r="G204" s="188">
        <v>690</v>
      </c>
      <c r="H204" s="188">
        <v>565</v>
      </c>
      <c r="I204" s="188">
        <v>460</v>
      </c>
      <c r="J204" s="188">
        <v>350</v>
      </c>
      <c r="K204" s="188">
        <v>260</v>
      </c>
      <c r="L204" s="188">
        <v>5920</v>
      </c>
      <c r="M204" s="187">
        <v>364</v>
      </c>
    </row>
    <row r="205" spans="1:13" ht="15.75" customHeight="1">
      <c r="A205" s="186">
        <v>164</v>
      </c>
      <c r="B205" s="191">
        <v>18800</v>
      </c>
      <c r="C205" s="188">
        <v>18900</v>
      </c>
      <c r="D205" s="188">
        <v>1350</v>
      </c>
      <c r="E205" s="188">
        <v>1140</v>
      </c>
      <c r="F205" s="188">
        <v>925</v>
      </c>
      <c r="G205" s="188">
        <v>710</v>
      </c>
      <c r="H205" s="188">
        <v>575</v>
      </c>
      <c r="I205" s="188">
        <v>470</v>
      </c>
      <c r="J205" s="188">
        <v>355</v>
      </c>
      <c r="K205" s="188">
        <v>265</v>
      </c>
      <c r="L205" s="188">
        <v>5970</v>
      </c>
      <c r="M205" s="187">
        <v>368</v>
      </c>
    </row>
    <row r="206" spans="1:13" ht="15.75" customHeight="1">
      <c r="A206" s="186">
        <v>165</v>
      </c>
      <c r="B206" s="191">
        <v>18900</v>
      </c>
      <c r="C206" s="188">
        <v>19000</v>
      </c>
      <c r="D206" s="188">
        <v>1375</v>
      </c>
      <c r="E206" s="188">
        <v>1160</v>
      </c>
      <c r="F206" s="188">
        <v>940</v>
      </c>
      <c r="G206" s="188">
        <v>725</v>
      </c>
      <c r="H206" s="188">
        <v>585</v>
      </c>
      <c r="I206" s="188">
        <v>475</v>
      </c>
      <c r="J206" s="188">
        <v>365</v>
      </c>
      <c r="K206" s="188">
        <v>270</v>
      </c>
      <c r="L206" s="188">
        <v>6020</v>
      </c>
      <c r="M206" s="187">
        <v>372</v>
      </c>
    </row>
    <row r="207" spans="1:13" ht="15.75" customHeight="1">
      <c r="A207" s="186"/>
      <c r="B207" s="191"/>
      <c r="C207" s="188"/>
      <c r="D207" s="188"/>
      <c r="E207" s="188"/>
      <c r="F207" s="188"/>
      <c r="G207" s="188"/>
      <c r="H207" s="188"/>
      <c r="I207" s="188"/>
      <c r="J207" s="188"/>
      <c r="K207" s="188"/>
      <c r="L207" s="188"/>
      <c r="M207" s="187"/>
    </row>
    <row r="208" spans="1:13" ht="15.75" customHeight="1">
      <c r="A208" s="186">
        <v>166</v>
      </c>
      <c r="B208" s="191">
        <v>19000</v>
      </c>
      <c r="C208" s="188">
        <v>19100</v>
      </c>
      <c r="D208" s="188">
        <v>1395</v>
      </c>
      <c r="E208" s="188">
        <v>1175</v>
      </c>
      <c r="F208" s="188">
        <v>960</v>
      </c>
      <c r="G208" s="188">
        <v>745</v>
      </c>
      <c r="H208" s="188">
        <v>590</v>
      </c>
      <c r="I208" s="188">
        <v>485</v>
      </c>
      <c r="J208" s="188">
        <v>375</v>
      </c>
      <c r="K208" s="188">
        <v>275</v>
      </c>
      <c r="L208" s="188">
        <v>6070</v>
      </c>
      <c r="M208" s="187">
        <v>376</v>
      </c>
    </row>
    <row r="209" spans="1:13" ht="15.75" customHeight="1">
      <c r="A209" s="186">
        <v>167</v>
      </c>
      <c r="B209" s="191">
        <v>19100</v>
      </c>
      <c r="C209" s="188">
        <v>19200</v>
      </c>
      <c r="D209" s="188">
        <v>1410</v>
      </c>
      <c r="E209" s="188">
        <v>1195</v>
      </c>
      <c r="F209" s="188">
        <v>980</v>
      </c>
      <c r="G209" s="188">
        <v>760</v>
      </c>
      <c r="H209" s="188">
        <v>600</v>
      </c>
      <c r="I209" s="188">
        <v>495</v>
      </c>
      <c r="J209" s="188">
        <v>385</v>
      </c>
      <c r="K209" s="188">
        <v>280</v>
      </c>
      <c r="L209" s="188">
        <v>6120</v>
      </c>
      <c r="M209" s="187">
        <v>384</v>
      </c>
    </row>
    <row r="210" spans="1:13" ht="15.75" customHeight="1">
      <c r="A210" s="186">
        <v>168</v>
      </c>
      <c r="B210" s="191">
        <v>19200</v>
      </c>
      <c r="C210" s="188">
        <v>19300</v>
      </c>
      <c r="D210" s="188">
        <v>1430</v>
      </c>
      <c r="E210" s="188">
        <v>1210</v>
      </c>
      <c r="F210" s="188">
        <v>995</v>
      </c>
      <c r="G210" s="188">
        <v>780</v>
      </c>
      <c r="H210" s="188">
        <v>610</v>
      </c>
      <c r="I210" s="188">
        <v>505</v>
      </c>
      <c r="J210" s="188">
        <v>400</v>
      </c>
      <c r="K210" s="188">
        <v>290</v>
      </c>
      <c r="L210" s="188">
        <v>6170</v>
      </c>
      <c r="M210" s="187">
        <v>393</v>
      </c>
    </row>
    <row r="211" spans="1:13" ht="15.75" customHeight="1">
      <c r="A211" s="186">
        <v>169</v>
      </c>
      <c r="B211" s="191">
        <v>19300</v>
      </c>
      <c r="C211" s="188">
        <v>19400</v>
      </c>
      <c r="D211" s="188">
        <v>1445</v>
      </c>
      <c r="E211" s="188">
        <v>1230</v>
      </c>
      <c r="F211" s="188">
        <v>1015</v>
      </c>
      <c r="G211" s="188">
        <v>800</v>
      </c>
      <c r="H211" s="188">
        <v>620</v>
      </c>
      <c r="I211" s="188">
        <v>515</v>
      </c>
      <c r="J211" s="188">
        <v>405</v>
      </c>
      <c r="K211" s="188">
        <v>295</v>
      </c>
      <c r="L211" s="188">
        <v>6220</v>
      </c>
      <c r="M211" s="187">
        <v>401</v>
      </c>
    </row>
    <row r="212" spans="1:13" ht="15.75" customHeight="1">
      <c r="A212" s="186">
        <v>170</v>
      </c>
      <c r="B212" s="191">
        <v>19400</v>
      </c>
      <c r="C212" s="188">
        <v>19500</v>
      </c>
      <c r="D212" s="188">
        <v>1465</v>
      </c>
      <c r="E212" s="188">
        <v>1250</v>
      </c>
      <c r="F212" s="188">
        <v>1030</v>
      </c>
      <c r="G212" s="188">
        <v>815</v>
      </c>
      <c r="H212" s="188">
        <v>635</v>
      </c>
      <c r="I212" s="188">
        <v>520</v>
      </c>
      <c r="J212" s="188">
        <v>415</v>
      </c>
      <c r="K212" s="188">
        <v>305</v>
      </c>
      <c r="L212" s="188">
        <v>6270</v>
      </c>
      <c r="M212" s="187">
        <v>409</v>
      </c>
    </row>
    <row r="213" spans="1:13" ht="15.75" customHeight="1">
      <c r="A213" s="186"/>
      <c r="B213" s="191"/>
      <c r="C213" s="188"/>
      <c r="D213" s="188"/>
      <c r="E213" s="188"/>
      <c r="F213" s="188"/>
      <c r="G213" s="188"/>
      <c r="H213" s="188"/>
      <c r="I213" s="188"/>
      <c r="J213" s="188"/>
      <c r="K213" s="188"/>
      <c r="L213" s="188"/>
      <c r="M213" s="187"/>
    </row>
    <row r="214" spans="1:13" ht="15.75" customHeight="1">
      <c r="A214" s="186">
        <v>171</v>
      </c>
      <c r="B214" s="191">
        <v>19500</v>
      </c>
      <c r="C214" s="188">
        <v>19600</v>
      </c>
      <c r="D214" s="188">
        <v>1485</v>
      </c>
      <c r="E214" s="188">
        <v>1265</v>
      </c>
      <c r="F214" s="188">
        <v>1050</v>
      </c>
      <c r="G214" s="188">
        <v>835</v>
      </c>
      <c r="H214" s="188">
        <v>640</v>
      </c>
      <c r="I214" s="188">
        <v>530</v>
      </c>
      <c r="J214" s="188">
        <v>425</v>
      </c>
      <c r="K214" s="188">
        <v>315</v>
      </c>
      <c r="L214" s="188">
        <v>6320</v>
      </c>
      <c r="M214" s="187">
        <v>417</v>
      </c>
    </row>
    <row r="215" spans="1:13" ht="15.75" customHeight="1">
      <c r="A215" s="186">
        <v>172</v>
      </c>
      <c r="B215" s="191">
        <v>19600</v>
      </c>
      <c r="C215" s="188">
        <v>19700</v>
      </c>
      <c r="D215" s="188">
        <v>1500</v>
      </c>
      <c r="E215" s="188">
        <v>1285</v>
      </c>
      <c r="F215" s="188">
        <v>1070</v>
      </c>
      <c r="G215" s="188">
        <v>850</v>
      </c>
      <c r="H215" s="188">
        <v>650</v>
      </c>
      <c r="I215" s="188">
        <v>540</v>
      </c>
      <c r="J215" s="188">
        <v>435</v>
      </c>
      <c r="K215" s="188">
        <v>325</v>
      </c>
      <c r="L215" s="188">
        <v>6360</v>
      </c>
      <c r="M215" s="187">
        <v>425</v>
      </c>
    </row>
    <row r="216" spans="1:13" ht="15.75" customHeight="1">
      <c r="A216" s="186">
        <v>173</v>
      </c>
      <c r="B216" s="191">
        <v>19700</v>
      </c>
      <c r="C216" s="188">
        <v>19800</v>
      </c>
      <c r="D216" s="188">
        <v>1520</v>
      </c>
      <c r="E216" s="188">
        <v>1300</v>
      </c>
      <c r="F216" s="188">
        <v>1085</v>
      </c>
      <c r="G216" s="188">
        <v>870</v>
      </c>
      <c r="H216" s="188">
        <v>660</v>
      </c>
      <c r="I216" s="188">
        <v>550</v>
      </c>
      <c r="J216" s="188">
        <v>445</v>
      </c>
      <c r="K216" s="188">
        <v>335</v>
      </c>
      <c r="L216" s="188">
        <v>6410</v>
      </c>
      <c r="M216" s="187">
        <v>433</v>
      </c>
    </row>
    <row r="217" spans="1:13" ht="15.75" customHeight="1">
      <c r="A217" s="186">
        <v>174</v>
      </c>
      <c r="B217" s="191">
        <v>19800</v>
      </c>
      <c r="C217" s="188">
        <v>19900</v>
      </c>
      <c r="D217" s="188">
        <v>1535</v>
      </c>
      <c r="E217" s="188">
        <v>1320</v>
      </c>
      <c r="F217" s="188">
        <v>1105</v>
      </c>
      <c r="G217" s="188">
        <v>895</v>
      </c>
      <c r="H217" s="188">
        <v>675</v>
      </c>
      <c r="I217" s="188">
        <v>560</v>
      </c>
      <c r="J217" s="188">
        <v>450</v>
      </c>
      <c r="K217" s="188">
        <v>340</v>
      </c>
      <c r="L217" s="188">
        <v>6460</v>
      </c>
      <c r="M217" s="187">
        <v>442</v>
      </c>
    </row>
    <row r="218" spans="1:13" ht="15.75" customHeight="1">
      <c r="A218" s="186">
        <v>175</v>
      </c>
      <c r="B218" s="191">
        <v>19900</v>
      </c>
      <c r="C218" s="188">
        <v>20000</v>
      </c>
      <c r="D218" s="188">
        <v>1555</v>
      </c>
      <c r="E218" s="188">
        <v>1340</v>
      </c>
      <c r="F218" s="188">
        <v>1125</v>
      </c>
      <c r="G218" s="188">
        <v>910</v>
      </c>
      <c r="H218" s="188">
        <v>695</v>
      </c>
      <c r="I218" s="188">
        <v>565</v>
      </c>
      <c r="J218" s="188">
        <v>460</v>
      </c>
      <c r="K218" s="188">
        <v>350</v>
      </c>
      <c r="L218" s="188">
        <v>6510</v>
      </c>
      <c r="M218" s="187">
        <v>450</v>
      </c>
    </row>
    <row r="219" spans="1:13" ht="15.75" customHeight="1">
      <c r="A219" s="186"/>
      <c r="B219" s="191"/>
      <c r="C219" s="188"/>
      <c r="D219" s="188"/>
      <c r="E219" s="188"/>
      <c r="F219" s="188"/>
      <c r="G219" s="188"/>
      <c r="H219" s="188"/>
      <c r="I219" s="188"/>
      <c r="J219" s="188"/>
      <c r="K219" s="188"/>
      <c r="L219" s="188"/>
      <c r="M219" s="187"/>
    </row>
    <row r="220" spans="1:13" ht="15.75" customHeight="1">
      <c r="A220" s="186">
        <v>176</v>
      </c>
      <c r="B220" s="191">
        <v>20000</v>
      </c>
      <c r="C220" s="188">
        <v>20100</v>
      </c>
      <c r="D220" s="188">
        <v>1575</v>
      </c>
      <c r="E220" s="188">
        <v>1355</v>
      </c>
      <c r="F220" s="188">
        <v>1145</v>
      </c>
      <c r="G220" s="188">
        <v>930</v>
      </c>
      <c r="H220" s="188">
        <v>715</v>
      </c>
      <c r="I220" s="188">
        <v>575</v>
      </c>
      <c r="J220" s="188">
        <v>470</v>
      </c>
      <c r="K220" s="188">
        <v>360</v>
      </c>
      <c r="L220" s="188">
        <v>6570</v>
      </c>
      <c r="M220" s="187">
        <v>458</v>
      </c>
    </row>
    <row r="221" spans="1:13" ht="15.75" customHeight="1">
      <c r="A221" s="186">
        <v>177</v>
      </c>
      <c r="B221" s="191">
        <v>20100</v>
      </c>
      <c r="C221" s="188">
        <v>20200</v>
      </c>
      <c r="D221" s="188">
        <v>1590</v>
      </c>
      <c r="E221" s="188">
        <v>1380</v>
      </c>
      <c r="F221" s="188">
        <v>1165</v>
      </c>
      <c r="G221" s="188">
        <v>945</v>
      </c>
      <c r="H221" s="188">
        <v>730</v>
      </c>
      <c r="I221" s="188">
        <v>585</v>
      </c>
      <c r="J221" s="188">
        <v>480</v>
      </c>
      <c r="K221" s="188">
        <v>370</v>
      </c>
      <c r="L221" s="188">
        <v>6610</v>
      </c>
      <c r="M221" s="187">
        <v>466</v>
      </c>
    </row>
    <row r="222" spans="1:13" ht="15.75" customHeight="1">
      <c r="A222" s="186">
        <v>178</v>
      </c>
      <c r="B222" s="191">
        <v>20200</v>
      </c>
      <c r="C222" s="188">
        <v>20300</v>
      </c>
      <c r="D222" s="188">
        <v>1615</v>
      </c>
      <c r="E222" s="188">
        <v>1395</v>
      </c>
      <c r="F222" s="188">
        <v>1180</v>
      </c>
      <c r="G222" s="188">
        <v>965</v>
      </c>
      <c r="H222" s="188">
        <v>750</v>
      </c>
      <c r="I222" s="188">
        <v>595</v>
      </c>
      <c r="J222" s="188">
        <v>490</v>
      </c>
      <c r="K222" s="188">
        <v>380</v>
      </c>
      <c r="L222" s="188">
        <v>6660</v>
      </c>
      <c r="M222" s="187">
        <v>474</v>
      </c>
    </row>
    <row r="223" spans="1:13" ht="15.75" customHeight="1">
      <c r="A223" s="186">
        <v>179</v>
      </c>
      <c r="B223" s="191">
        <v>20300</v>
      </c>
      <c r="C223" s="188">
        <v>20400</v>
      </c>
      <c r="D223" s="188">
        <v>1630</v>
      </c>
      <c r="E223" s="188">
        <v>1415</v>
      </c>
      <c r="F223" s="188">
        <v>1200</v>
      </c>
      <c r="G223" s="188">
        <v>985</v>
      </c>
      <c r="H223" s="188">
        <v>765</v>
      </c>
      <c r="I223" s="188">
        <v>605</v>
      </c>
      <c r="J223" s="188">
        <v>495</v>
      </c>
      <c r="K223" s="188">
        <v>385</v>
      </c>
      <c r="L223" s="188">
        <v>6710</v>
      </c>
      <c r="M223" s="187">
        <v>482</v>
      </c>
    </row>
    <row r="224" spans="1:13" ht="15.75" customHeight="1">
      <c r="A224" s="186">
        <v>180</v>
      </c>
      <c r="B224" s="191">
        <v>20400</v>
      </c>
      <c r="C224" s="188">
        <v>20500</v>
      </c>
      <c r="D224" s="188">
        <v>1650</v>
      </c>
      <c r="E224" s="188">
        <v>1435</v>
      </c>
      <c r="F224" s="188">
        <v>1215</v>
      </c>
      <c r="G224" s="188">
        <v>1000</v>
      </c>
      <c r="H224" s="188">
        <v>785</v>
      </c>
      <c r="I224" s="188">
        <v>610</v>
      </c>
      <c r="J224" s="188">
        <v>505</v>
      </c>
      <c r="K224" s="188">
        <v>400</v>
      </c>
      <c r="L224" s="188">
        <v>6760</v>
      </c>
      <c r="M224" s="187">
        <v>491</v>
      </c>
    </row>
    <row r="225" spans="1:13" ht="15.75" customHeight="1">
      <c r="A225" s="186"/>
      <c r="B225" s="191"/>
      <c r="C225" s="188"/>
      <c r="D225" s="188"/>
      <c r="E225" s="188"/>
      <c r="F225" s="188"/>
      <c r="G225" s="188"/>
      <c r="H225" s="188"/>
      <c r="I225" s="188"/>
      <c r="J225" s="188"/>
      <c r="K225" s="188"/>
      <c r="L225" s="188"/>
      <c r="M225" s="187"/>
    </row>
    <row r="226" spans="1:13" ht="15.75" customHeight="1">
      <c r="A226" s="186">
        <v>181</v>
      </c>
      <c r="B226" s="191">
        <v>20500</v>
      </c>
      <c r="C226" s="188">
        <v>20600</v>
      </c>
      <c r="D226" s="188">
        <v>1670</v>
      </c>
      <c r="E226" s="188">
        <v>1450</v>
      </c>
      <c r="F226" s="188">
        <v>1235</v>
      </c>
      <c r="G226" s="188">
        <v>1020</v>
      </c>
      <c r="H226" s="188">
        <v>805</v>
      </c>
      <c r="I226" s="188">
        <v>620</v>
      </c>
      <c r="J226" s="188">
        <v>515</v>
      </c>
      <c r="K226" s="188">
        <v>410</v>
      </c>
      <c r="L226" s="188">
        <v>6810</v>
      </c>
      <c r="M226" s="187">
        <v>499</v>
      </c>
    </row>
    <row r="227" spans="1:13" ht="15.75" customHeight="1">
      <c r="A227" s="186">
        <v>182</v>
      </c>
      <c r="B227" s="191">
        <v>20600</v>
      </c>
      <c r="C227" s="188">
        <v>20700</v>
      </c>
      <c r="D227" s="188">
        <v>1685</v>
      </c>
      <c r="E227" s="188">
        <v>1470</v>
      </c>
      <c r="F227" s="188">
        <v>1255</v>
      </c>
      <c r="G227" s="188">
        <v>1035</v>
      </c>
      <c r="H227" s="188">
        <v>820</v>
      </c>
      <c r="I227" s="188">
        <v>635</v>
      </c>
      <c r="J227" s="188">
        <v>525</v>
      </c>
      <c r="K227" s="188">
        <v>420</v>
      </c>
      <c r="L227" s="188">
        <v>6850</v>
      </c>
      <c r="M227" s="187">
        <v>507</v>
      </c>
    </row>
    <row r="228" spans="1:13" ht="15.75" customHeight="1">
      <c r="A228" s="186">
        <v>183</v>
      </c>
      <c r="B228" s="191">
        <v>20700</v>
      </c>
      <c r="C228" s="188">
        <v>20800</v>
      </c>
      <c r="D228" s="188">
        <v>1705</v>
      </c>
      <c r="E228" s="188">
        <v>1485</v>
      </c>
      <c r="F228" s="188">
        <v>1270</v>
      </c>
      <c r="G228" s="188">
        <v>1055</v>
      </c>
      <c r="H228" s="188">
        <v>840</v>
      </c>
      <c r="I228" s="188">
        <v>645</v>
      </c>
      <c r="J228" s="188">
        <v>535</v>
      </c>
      <c r="K228" s="188">
        <v>430</v>
      </c>
      <c r="L228" s="188">
        <v>6900</v>
      </c>
      <c r="M228" s="187">
        <v>515</v>
      </c>
    </row>
    <row r="229" spans="1:13" ht="15.75" customHeight="1">
      <c r="A229" s="186">
        <v>184</v>
      </c>
      <c r="B229" s="191">
        <v>20800</v>
      </c>
      <c r="C229" s="188">
        <v>20900</v>
      </c>
      <c r="D229" s="188">
        <v>1720</v>
      </c>
      <c r="E229" s="188">
        <v>1505</v>
      </c>
      <c r="F229" s="188">
        <v>1290</v>
      </c>
      <c r="G229" s="188">
        <v>1075</v>
      </c>
      <c r="H229" s="188">
        <v>855</v>
      </c>
      <c r="I229" s="188">
        <v>655</v>
      </c>
      <c r="J229" s="188">
        <v>540</v>
      </c>
      <c r="K229" s="188">
        <v>435</v>
      </c>
      <c r="L229" s="188">
        <v>6950</v>
      </c>
      <c r="M229" s="187">
        <v>523</v>
      </c>
    </row>
    <row r="230" spans="1:13" ht="15.75" customHeight="1">
      <c r="A230" s="186">
        <v>185</v>
      </c>
      <c r="B230" s="191">
        <v>20900</v>
      </c>
      <c r="C230" s="188">
        <v>21000</v>
      </c>
      <c r="D230" s="188">
        <v>1740</v>
      </c>
      <c r="E230" s="188">
        <v>1525</v>
      </c>
      <c r="F230" s="188">
        <v>1305</v>
      </c>
      <c r="G230" s="188">
        <v>1090</v>
      </c>
      <c r="H230" s="188">
        <v>880</v>
      </c>
      <c r="I230" s="188">
        <v>665</v>
      </c>
      <c r="J230" s="188">
        <v>550</v>
      </c>
      <c r="K230" s="188">
        <v>445</v>
      </c>
      <c r="L230" s="188">
        <v>7000</v>
      </c>
      <c r="M230" s="187">
        <v>531</v>
      </c>
    </row>
    <row r="231" spans="1:13" ht="15.75" customHeight="1">
      <c r="A231" s="186"/>
      <c r="B231" s="191"/>
      <c r="C231" s="188"/>
      <c r="D231" s="188"/>
      <c r="E231" s="188"/>
      <c r="F231" s="188"/>
      <c r="G231" s="188"/>
      <c r="H231" s="188"/>
      <c r="I231" s="188"/>
      <c r="J231" s="188"/>
      <c r="K231" s="188"/>
      <c r="L231" s="188"/>
      <c r="M231" s="187"/>
    </row>
    <row r="232" spans="1:13" ht="15.75" customHeight="1">
      <c r="A232" s="186">
        <v>186</v>
      </c>
      <c r="B232" s="191">
        <v>21000</v>
      </c>
      <c r="C232" s="188">
        <v>21100</v>
      </c>
      <c r="D232" s="188">
        <v>1760</v>
      </c>
      <c r="E232" s="188">
        <v>1540</v>
      </c>
      <c r="F232" s="188">
        <v>1325</v>
      </c>
      <c r="G232" s="188">
        <v>1110</v>
      </c>
      <c r="H232" s="188">
        <v>900</v>
      </c>
      <c r="I232" s="188">
        <v>680</v>
      </c>
      <c r="J232" s="188">
        <v>560</v>
      </c>
      <c r="K232" s="188">
        <v>455</v>
      </c>
      <c r="L232" s="188">
        <v>7060</v>
      </c>
      <c r="M232" s="187">
        <v>540</v>
      </c>
    </row>
    <row r="233" spans="1:13" ht="15.75" customHeight="1">
      <c r="A233" s="186">
        <v>187</v>
      </c>
      <c r="B233" s="191">
        <v>21100</v>
      </c>
      <c r="C233" s="188">
        <v>21200</v>
      </c>
      <c r="D233" s="188">
        <v>1775</v>
      </c>
      <c r="E233" s="188">
        <v>1560</v>
      </c>
      <c r="F233" s="188">
        <v>1345</v>
      </c>
      <c r="G233" s="188">
        <v>1130</v>
      </c>
      <c r="H233" s="188">
        <v>915</v>
      </c>
      <c r="I233" s="188">
        <v>700</v>
      </c>
      <c r="J233" s="188">
        <v>570</v>
      </c>
      <c r="K233" s="188">
        <v>465</v>
      </c>
      <c r="L233" s="188">
        <v>7100</v>
      </c>
      <c r="M233" s="187">
        <v>548</v>
      </c>
    </row>
    <row r="234" spans="1:13" ht="15.75" customHeight="1">
      <c r="A234" s="186">
        <v>188</v>
      </c>
      <c r="B234" s="191">
        <v>21200</v>
      </c>
      <c r="C234" s="188">
        <v>21300</v>
      </c>
      <c r="D234" s="188">
        <v>1795</v>
      </c>
      <c r="E234" s="188">
        <v>1575</v>
      </c>
      <c r="F234" s="188">
        <v>1365</v>
      </c>
      <c r="G234" s="188">
        <v>1150</v>
      </c>
      <c r="H234" s="188">
        <v>935</v>
      </c>
      <c r="I234" s="188">
        <v>720</v>
      </c>
      <c r="J234" s="188">
        <v>580</v>
      </c>
      <c r="K234" s="188">
        <v>475</v>
      </c>
      <c r="L234" s="188">
        <v>7150</v>
      </c>
      <c r="M234" s="187">
        <v>556</v>
      </c>
    </row>
    <row r="235" spans="1:13" ht="15.75" customHeight="1">
      <c r="A235" s="186">
        <v>189</v>
      </c>
      <c r="B235" s="191">
        <v>21300</v>
      </c>
      <c r="C235" s="188">
        <v>21400</v>
      </c>
      <c r="D235" s="188">
        <v>1810</v>
      </c>
      <c r="E235" s="188">
        <v>1595</v>
      </c>
      <c r="F235" s="188">
        <v>1385</v>
      </c>
      <c r="G235" s="188">
        <v>1170</v>
      </c>
      <c r="H235" s="188">
        <v>950</v>
      </c>
      <c r="I235" s="188">
        <v>735</v>
      </c>
      <c r="J235" s="188">
        <v>585</v>
      </c>
      <c r="K235" s="188">
        <v>480</v>
      </c>
      <c r="L235" s="188">
        <v>7180</v>
      </c>
      <c r="M235" s="187">
        <v>564</v>
      </c>
    </row>
    <row r="236" spans="1:13" ht="15.75" customHeight="1">
      <c r="A236" s="186">
        <v>190</v>
      </c>
      <c r="B236" s="191">
        <v>21400</v>
      </c>
      <c r="C236" s="188">
        <v>21500</v>
      </c>
      <c r="D236" s="188">
        <v>1830</v>
      </c>
      <c r="E236" s="188">
        <v>1620</v>
      </c>
      <c r="F236" s="188">
        <v>1400</v>
      </c>
      <c r="G236" s="188">
        <v>1185</v>
      </c>
      <c r="H236" s="188">
        <v>970</v>
      </c>
      <c r="I236" s="188">
        <v>755</v>
      </c>
      <c r="J236" s="188">
        <v>595</v>
      </c>
      <c r="K236" s="188">
        <v>490</v>
      </c>
      <c r="L236" s="188">
        <v>7210</v>
      </c>
      <c r="M236" s="187">
        <v>572</v>
      </c>
    </row>
    <row r="237" spans="1:13" ht="15.75" customHeight="1">
      <c r="A237" s="186"/>
      <c r="B237" s="191"/>
      <c r="C237" s="188"/>
      <c r="D237" s="188"/>
      <c r="E237" s="188"/>
      <c r="F237" s="188"/>
      <c r="G237" s="188"/>
      <c r="H237" s="188"/>
      <c r="I237" s="188"/>
      <c r="J237" s="188"/>
      <c r="K237" s="188"/>
      <c r="L237" s="188"/>
      <c r="M237" s="187"/>
    </row>
    <row r="238" spans="1:13" ht="15.75" customHeight="1">
      <c r="A238" s="186">
        <v>191</v>
      </c>
      <c r="B238" s="191">
        <v>21500</v>
      </c>
      <c r="C238" s="188">
        <v>21600</v>
      </c>
      <c r="D238" s="188">
        <v>1855</v>
      </c>
      <c r="E238" s="188">
        <v>1635</v>
      </c>
      <c r="F238" s="188">
        <v>1420</v>
      </c>
      <c r="G238" s="188">
        <v>1205</v>
      </c>
      <c r="H238" s="188">
        <v>990</v>
      </c>
      <c r="I238" s="188">
        <v>770</v>
      </c>
      <c r="J238" s="188">
        <v>605</v>
      </c>
      <c r="K238" s="188">
        <v>500</v>
      </c>
      <c r="L238" s="188">
        <v>7250</v>
      </c>
      <c r="M238" s="187">
        <v>580</v>
      </c>
    </row>
    <row r="239" spans="1:13" ht="15.75" customHeight="1">
      <c r="A239" s="186">
        <v>192</v>
      </c>
      <c r="B239" s="191">
        <v>21600</v>
      </c>
      <c r="C239" s="188">
        <v>21700</v>
      </c>
      <c r="D239" s="188">
        <v>1870</v>
      </c>
      <c r="E239" s="188">
        <v>1655</v>
      </c>
      <c r="F239" s="188">
        <v>1440</v>
      </c>
      <c r="G239" s="188">
        <v>1220</v>
      </c>
      <c r="H239" s="188">
        <v>1005</v>
      </c>
      <c r="I239" s="188">
        <v>790</v>
      </c>
      <c r="J239" s="188">
        <v>615</v>
      </c>
      <c r="K239" s="188">
        <v>510</v>
      </c>
      <c r="L239" s="188">
        <v>7280</v>
      </c>
      <c r="M239" s="187">
        <v>589</v>
      </c>
    </row>
    <row r="240" spans="1:13" ht="15.75" customHeight="1">
      <c r="A240" s="186">
        <v>193</v>
      </c>
      <c r="B240" s="191">
        <v>21700</v>
      </c>
      <c r="C240" s="188">
        <v>21800</v>
      </c>
      <c r="D240" s="188">
        <v>1890</v>
      </c>
      <c r="E240" s="188">
        <v>1670</v>
      </c>
      <c r="F240" s="188">
        <v>1455</v>
      </c>
      <c r="G240" s="188">
        <v>1240</v>
      </c>
      <c r="H240" s="188">
        <v>1025</v>
      </c>
      <c r="I240" s="188">
        <v>810</v>
      </c>
      <c r="J240" s="188">
        <v>625</v>
      </c>
      <c r="K240" s="188">
        <v>520</v>
      </c>
      <c r="L240" s="188">
        <v>7310</v>
      </c>
      <c r="M240" s="187">
        <v>597</v>
      </c>
    </row>
    <row r="241" spans="1:13" ht="15.75" customHeight="1">
      <c r="A241" s="186">
        <v>194</v>
      </c>
      <c r="B241" s="191">
        <v>21800</v>
      </c>
      <c r="C241" s="188">
        <v>21900</v>
      </c>
      <c r="D241" s="188">
        <v>1905</v>
      </c>
      <c r="E241" s="188">
        <v>1690</v>
      </c>
      <c r="F241" s="188">
        <v>1475</v>
      </c>
      <c r="G241" s="188">
        <v>1260</v>
      </c>
      <c r="H241" s="188">
        <v>1040</v>
      </c>
      <c r="I241" s="188">
        <v>825</v>
      </c>
      <c r="J241" s="188">
        <v>635</v>
      </c>
      <c r="K241" s="188">
        <v>525</v>
      </c>
      <c r="L241" s="188">
        <v>7340</v>
      </c>
      <c r="M241" s="187">
        <v>605</v>
      </c>
    </row>
    <row r="242" spans="1:13" ht="15.75" customHeight="1">
      <c r="A242" s="186">
        <v>195</v>
      </c>
      <c r="B242" s="191">
        <v>21900</v>
      </c>
      <c r="C242" s="188">
        <v>22000</v>
      </c>
      <c r="D242" s="188">
        <v>1925</v>
      </c>
      <c r="E242" s="188">
        <v>1710</v>
      </c>
      <c r="F242" s="188">
        <v>1490</v>
      </c>
      <c r="G242" s="188">
        <v>1275</v>
      </c>
      <c r="H242" s="188">
        <v>1060</v>
      </c>
      <c r="I242" s="188">
        <v>845</v>
      </c>
      <c r="J242" s="188">
        <v>645</v>
      </c>
      <c r="K242" s="188">
        <v>535</v>
      </c>
      <c r="L242" s="188">
        <v>7380</v>
      </c>
      <c r="M242" s="187">
        <v>613</v>
      </c>
    </row>
    <row r="243" spans="1:13" ht="15.75" customHeight="1" thickBot="1">
      <c r="A243" s="186"/>
      <c r="B243" s="194"/>
      <c r="C243" s="193"/>
      <c r="D243" s="193"/>
      <c r="E243" s="193"/>
      <c r="F243" s="193"/>
      <c r="G243" s="193"/>
      <c r="H243" s="193"/>
      <c r="I243" s="193"/>
      <c r="J243" s="193"/>
      <c r="K243" s="193"/>
      <c r="L243" s="193"/>
      <c r="M243" s="192"/>
    </row>
    <row r="244" spans="1:13" ht="15.75" customHeight="1">
      <c r="A244" s="186">
        <v>196</v>
      </c>
      <c r="B244" s="191">
        <v>22000</v>
      </c>
      <c r="C244" s="188">
        <v>22100</v>
      </c>
      <c r="D244" s="188">
        <v>1945</v>
      </c>
      <c r="E244" s="188">
        <v>1725</v>
      </c>
      <c r="F244" s="188">
        <v>1510</v>
      </c>
      <c r="G244" s="188">
        <v>1295</v>
      </c>
      <c r="H244" s="188">
        <v>1080</v>
      </c>
      <c r="I244" s="188">
        <v>860</v>
      </c>
      <c r="J244" s="188">
        <v>655</v>
      </c>
      <c r="K244" s="188">
        <v>545</v>
      </c>
      <c r="L244" s="188">
        <v>7410</v>
      </c>
      <c r="M244" s="187">
        <v>621</v>
      </c>
    </row>
    <row r="245" spans="1:13" ht="15.75" customHeight="1">
      <c r="A245" s="186">
        <v>197</v>
      </c>
      <c r="B245" s="191">
        <v>22100</v>
      </c>
      <c r="C245" s="188">
        <v>22200</v>
      </c>
      <c r="D245" s="188">
        <v>1960</v>
      </c>
      <c r="E245" s="188">
        <v>1745</v>
      </c>
      <c r="F245" s="188">
        <v>1530</v>
      </c>
      <c r="G245" s="188">
        <v>1310</v>
      </c>
      <c r="H245" s="188">
        <v>1095</v>
      </c>
      <c r="I245" s="188">
        <v>885</v>
      </c>
      <c r="J245" s="188">
        <v>670</v>
      </c>
      <c r="K245" s="188">
        <v>555</v>
      </c>
      <c r="L245" s="188">
        <v>7440</v>
      </c>
      <c r="M245" s="187">
        <v>629</v>
      </c>
    </row>
    <row r="246" spans="1:13" ht="15.75" customHeight="1">
      <c r="A246" s="186">
        <v>198</v>
      </c>
      <c r="B246" s="191">
        <v>22200</v>
      </c>
      <c r="C246" s="188">
        <v>22300</v>
      </c>
      <c r="D246" s="188">
        <v>1980</v>
      </c>
      <c r="E246" s="188">
        <v>1760</v>
      </c>
      <c r="F246" s="188">
        <v>1545</v>
      </c>
      <c r="G246" s="188">
        <v>1330</v>
      </c>
      <c r="H246" s="188">
        <v>1115</v>
      </c>
      <c r="I246" s="188">
        <v>905</v>
      </c>
      <c r="J246" s="188">
        <v>685</v>
      </c>
      <c r="K246" s="188">
        <v>565</v>
      </c>
      <c r="L246" s="188">
        <v>7480</v>
      </c>
      <c r="M246" s="187">
        <v>638</v>
      </c>
    </row>
    <row r="247" spans="1:13" ht="15.75" customHeight="1">
      <c r="A247" s="186">
        <v>199</v>
      </c>
      <c r="B247" s="191">
        <v>22300</v>
      </c>
      <c r="C247" s="188">
        <v>22400</v>
      </c>
      <c r="D247" s="188">
        <v>1995</v>
      </c>
      <c r="E247" s="188">
        <v>1780</v>
      </c>
      <c r="F247" s="188">
        <v>1565</v>
      </c>
      <c r="G247" s="188">
        <v>1350</v>
      </c>
      <c r="H247" s="188">
        <v>1135</v>
      </c>
      <c r="I247" s="188">
        <v>920</v>
      </c>
      <c r="J247" s="188">
        <v>705</v>
      </c>
      <c r="K247" s="188">
        <v>570</v>
      </c>
      <c r="L247" s="188">
        <v>7510</v>
      </c>
      <c r="M247" s="187">
        <v>646</v>
      </c>
    </row>
    <row r="248" spans="1:13" ht="15.75" customHeight="1">
      <c r="A248" s="186">
        <v>200</v>
      </c>
      <c r="B248" s="191">
        <v>22400</v>
      </c>
      <c r="C248" s="188">
        <v>22500</v>
      </c>
      <c r="D248" s="188">
        <v>2015</v>
      </c>
      <c r="E248" s="188">
        <v>1800</v>
      </c>
      <c r="F248" s="188">
        <v>1580</v>
      </c>
      <c r="G248" s="188">
        <v>1370</v>
      </c>
      <c r="H248" s="188">
        <v>1155</v>
      </c>
      <c r="I248" s="188">
        <v>940</v>
      </c>
      <c r="J248" s="188">
        <v>720</v>
      </c>
      <c r="K248" s="188">
        <v>580</v>
      </c>
      <c r="L248" s="188">
        <v>7550</v>
      </c>
      <c r="M248" s="187">
        <v>654</v>
      </c>
    </row>
    <row r="249" spans="1:13" ht="15.75" customHeight="1">
      <c r="A249" s="186"/>
      <c r="B249" s="191"/>
      <c r="C249" s="188"/>
      <c r="D249" s="188"/>
      <c r="E249" s="188"/>
      <c r="F249" s="188"/>
      <c r="G249" s="188"/>
      <c r="H249" s="188"/>
      <c r="I249" s="188"/>
      <c r="J249" s="188"/>
      <c r="K249" s="188"/>
      <c r="L249" s="188"/>
      <c r="M249" s="187"/>
    </row>
    <row r="250" spans="1:13" ht="15.75" customHeight="1">
      <c r="A250" s="186">
        <v>201</v>
      </c>
      <c r="B250" s="191">
        <v>22500</v>
      </c>
      <c r="C250" s="188">
        <v>22600</v>
      </c>
      <c r="D250" s="188">
        <v>2035</v>
      </c>
      <c r="E250" s="188">
        <v>1815</v>
      </c>
      <c r="F250" s="188">
        <v>1600</v>
      </c>
      <c r="G250" s="188">
        <v>1390</v>
      </c>
      <c r="H250" s="188">
        <v>1175</v>
      </c>
      <c r="I250" s="188">
        <v>955</v>
      </c>
      <c r="J250" s="188">
        <v>740</v>
      </c>
      <c r="K250" s="188">
        <v>590</v>
      </c>
      <c r="L250" s="188">
        <v>7590</v>
      </c>
      <c r="M250" s="187">
        <v>662</v>
      </c>
    </row>
    <row r="251" spans="1:13" ht="15.75" customHeight="1">
      <c r="A251" s="186">
        <v>202</v>
      </c>
      <c r="B251" s="191">
        <v>22600</v>
      </c>
      <c r="C251" s="188">
        <v>22700</v>
      </c>
      <c r="D251" s="188">
        <v>2050</v>
      </c>
      <c r="E251" s="188">
        <v>1835</v>
      </c>
      <c r="F251" s="188">
        <v>1625</v>
      </c>
      <c r="G251" s="188">
        <v>1405</v>
      </c>
      <c r="H251" s="188">
        <v>1190</v>
      </c>
      <c r="I251" s="188">
        <v>975</v>
      </c>
      <c r="J251" s="188">
        <v>760</v>
      </c>
      <c r="K251" s="188">
        <v>600</v>
      </c>
      <c r="L251" s="188">
        <v>7620</v>
      </c>
      <c r="M251" s="187">
        <v>670</v>
      </c>
    </row>
    <row r="252" spans="1:13" ht="15.75" customHeight="1">
      <c r="A252" s="186">
        <v>203</v>
      </c>
      <c r="B252" s="191">
        <v>22700</v>
      </c>
      <c r="C252" s="188">
        <v>22800</v>
      </c>
      <c r="D252" s="188">
        <v>2070</v>
      </c>
      <c r="E252" s="188">
        <v>1855</v>
      </c>
      <c r="F252" s="188">
        <v>1640</v>
      </c>
      <c r="G252" s="188">
        <v>1425</v>
      </c>
      <c r="H252" s="188">
        <v>1210</v>
      </c>
      <c r="I252" s="188">
        <v>995</v>
      </c>
      <c r="J252" s="188">
        <v>775</v>
      </c>
      <c r="K252" s="188">
        <v>610</v>
      </c>
      <c r="L252" s="188">
        <v>7650</v>
      </c>
      <c r="M252" s="187">
        <v>678</v>
      </c>
    </row>
    <row r="253" spans="1:13" ht="15.75" customHeight="1">
      <c r="A253" s="186">
        <v>204</v>
      </c>
      <c r="B253" s="191">
        <v>22800</v>
      </c>
      <c r="C253" s="188">
        <v>22900</v>
      </c>
      <c r="D253" s="188">
        <v>2085</v>
      </c>
      <c r="E253" s="188">
        <v>1875</v>
      </c>
      <c r="F253" s="188">
        <v>1660</v>
      </c>
      <c r="G253" s="188">
        <v>1445</v>
      </c>
      <c r="H253" s="188">
        <v>1225</v>
      </c>
      <c r="I253" s="188">
        <v>1010</v>
      </c>
      <c r="J253" s="188">
        <v>795</v>
      </c>
      <c r="K253" s="188">
        <v>615</v>
      </c>
      <c r="L253" s="188">
        <v>7700</v>
      </c>
      <c r="M253" s="187">
        <v>687</v>
      </c>
    </row>
    <row r="254" spans="1:13" ht="15.75" customHeight="1">
      <c r="A254" s="186">
        <v>205</v>
      </c>
      <c r="B254" s="191">
        <v>22900</v>
      </c>
      <c r="C254" s="188">
        <v>23000</v>
      </c>
      <c r="D254" s="188">
        <v>2110</v>
      </c>
      <c r="E254" s="188">
        <v>1895</v>
      </c>
      <c r="F254" s="188">
        <v>1675</v>
      </c>
      <c r="G254" s="188">
        <v>1460</v>
      </c>
      <c r="H254" s="188">
        <v>1245</v>
      </c>
      <c r="I254" s="188">
        <v>1030</v>
      </c>
      <c r="J254" s="188">
        <v>810</v>
      </c>
      <c r="K254" s="188">
        <v>625</v>
      </c>
      <c r="L254" s="188">
        <v>7750</v>
      </c>
      <c r="M254" s="187">
        <v>695</v>
      </c>
    </row>
    <row r="255" spans="1:13" ht="15.75" customHeight="1">
      <c r="A255" s="186"/>
      <c r="B255" s="191"/>
      <c r="C255" s="188"/>
      <c r="D255" s="188"/>
      <c r="E255" s="188"/>
      <c r="F255" s="188"/>
      <c r="G255" s="188"/>
      <c r="H255" s="188"/>
      <c r="I255" s="188"/>
      <c r="J255" s="188"/>
      <c r="K255" s="188"/>
      <c r="L255" s="188"/>
      <c r="M255" s="187"/>
    </row>
    <row r="256" spans="1:13" ht="15.75" customHeight="1">
      <c r="A256" s="186">
        <v>206</v>
      </c>
      <c r="B256" s="191">
        <v>23000</v>
      </c>
      <c r="C256" s="188">
        <v>23100</v>
      </c>
      <c r="D256" s="188">
        <v>2130</v>
      </c>
      <c r="E256" s="188">
        <v>1910</v>
      </c>
      <c r="F256" s="188">
        <v>1695</v>
      </c>
      <c r="G256" s="188">
        <v>1480</v>
      </c>
      <c r="H256" s="188">
        <v>1265</v>
      </c>
      <c r="I256" s="188">
        <v>1045</v>
      </c>
      <c r="J256" s="188">
        <v>830</v>
      </c>
      <c r="K256" s="188">
        <v>640</v>
      </c>
      <c r="L256" s="188">
        <v>7800</v>
      </c>
      <c r="M256" s="187">
        <v>703</v>
      </c>
    </row>
    <row r="257" spans="1:13" ht="15.75" customHeight="1">
      <c r="A257" s="186">
        <v>207</v>
      </c>
      <c r="B257" s="191">
        <v>23100</v>
      </c>
      <c r="C257" s="188">
        <v>23200</v>
      </c>
      <c r="D257" s="188">
        <v>2145</v>
      </c>
      <c r="E257" s="188">
        <v>1930</v>
      </c>
      <c r="F257" s="188">
        <v>1715</v>
      </c>
      <c r="G257" s="188">
        <v>1495</v>
      </c>
      <c r="H257" s="188">
        <v>1280</v>
      </c>
      <c r="I257" s="188">
        <v>1065</v>
      </c>
      <c r="J257" s="188">
        <v>850</v>
      </c>
      <c r="K257" s="188">
        <v>650</v>
      </c>
      <c r="L257" s="188">
        <v>7850</v>
      </c>
      <c r="M257" s="187">
        <v>711</v>
      </c>
    </row>
    <row r="258" spans="1:13" ht="15.75" customHeight="1">
      <c r="A258" s="186">
        <v>208</v>
      </c>
      <c r="B258" s="191">
        <v>23200</v>
      </c>
      <c r="C258" s="188">
        <v>23300</v>
      </c>
      <c r="D258" s="188">
        <v>2165</v>
      </c>
      <c r="E258" s="188">
        <v>1945</v>
      </c>
      <c r="F258" s="188">
        <v>1730</v>
      </c>
      <c r="G258" s="188">
        <v>1515</v>
      </c>
      <c r="H258" s="188">
        <v>1300</v>
      </c>
      <c r="I258" s="188">
        <v>1085</v>
      </c>
      <c r="J258" s="188">
        <v>865</v>
      </c>
      <c r="K258" s="188">
        <v>660</v>
      </c>
      <c r="L258" s="188">
        <v>7900</v>
      </c>
      <c r="M258" s="187">
        <v>719</v>
      </c>
    </row>
    <row r="259" spans="1:13" ht="15.75" customHeight="1">
      <c r="A259" s="186">
        <v>209</v>
      </c>
      <c r="B259" s="191">
        <v>23300</v>
      </c>
      <c r="C259" s="188">
        <v>23400</v>
      </c>
      <c r="D259" s="188">
        <v>2180</v>
      </c>
      <c r="E259" s="188">
        <v>1965</v>
      </c>
      <c r="F259" s="188">
        <v>1750</v>
      </c>
      <c r="G259" s="188">
        <v>1535</v>
      </c>
      <c r="H259" s="188">
        <v>1315</v>
      </c>
      <c r="I259" s="188">
        <v>1100</v>
      </c>
      <c r="J259" s="188">
        <v>890</v>
      </c>
      <c r="K259" s="188">
        <v>675</v>
      </c>
      <c r="L259" s="188">
        <v>7950</v>
      </c>
      <c r="M259" s="187">
        <v>727</v>
      </c>
    </row>
    <row r="260" spans="1:13" ht="15.75" customHeight="1">
      <c r="A260" s="186">
        <v>210</v>
      </c>
      <c r="B260" s="191">
        <v>23400</v>
      </c>
      <c r="C260" s="188">
        <v>23500</v>
      </c>
      <c r="D260" s="188">
        <v>2200</v>
      </c>
      <c r="E260" s="188">
        <v>1985</v>
      </c>
      <c r="F260" s="188">
        <v>1765</v>
      </c>
      <c r="G260" s="188">
        <v>1550</v>
      </c>
      <c r="H260" s="188">
        <v>1335</v>
      </c>
      <c r="I260" s="188">
        <v>1125</v>
      </c>
      <c r="J260" s="188">
        <v>905</v>
      </c>
      <c r="K260" s="188">
        <v>690</v>
      </c>
      <c r="L260" s="188">
        <v>8000</v>
      </c>
      <c r="M260" s="187">
        <v>736</v>
      </c>
    </row>
    <row r="261" spans="1:13" ht="15.75" customHeight="1">
      <c r="A261" s="186"/>
      <c r="B261" s="191"/>
      <c r="C261" s="188"/>
      <c r="D261" s="188"/>
      <c r="E261" s="188"/>
      <c r="F261" s="188"/>
      <c r="G261" s="188"/>
      <c r="H261" s="188"/>
      <c r="I261" s="188"/>
      <c r="J261" s="188"/>
      <c r="K261" s="188"/>
      <c r="L261" s="188"/>
      <c r="M261" s="187"/>
    </row>
    <row r="262" spans="1:13" ht="15.75" customHeight="1">
      <c r="A262" s="186">
        <v>211</v>
      </c>
      <c r="B262" s="191">
        <v>23500</v>
      </c>
      <c r="C262" s="188">
        <v>23600</v>
      </c>
      <c r="D262" s="188">
        <v>2220</v>
      </c>
      <c r="E262" s="188">
        <v>2000</v>
      </c>
      <c r="F262" s="188">
        <v>1785</v>
      </c>
      <c r="G262" s="188">
        <v>1570</v>
      </c>
      <c r="H262" s="188">
        <v>1355</v>
      </c>
      <c r="I262" s="188">
        <v>1140</v>
      </c>
      <c r="J262" s="188">
        <v>925</v>
      </c>
      <c r="K262" s="188">
        <v>710</v>
      </c>
      <c r="L262" s="188">
        <v>8070</v>
      </c>
      <c r="M262" s="187">
        <v>744</v>
      </c>
    </row>
    <row r="263" spans="1:13" ht="15.75" customHeight="1">
      <c r="A263" s="186">
        <v>212</v>
      </c>
      <c r="B263" s="191">
        <v>23600</v>
      </c>
      <c r="C263" s="188">
        <v>23700</v>
      </c>
      <c r="D263" s="188">
        <v>2235</v>
      </c>
      <c r="E263" s="188">
        <v>2020</v>
      </c>
      <c r="F263" s="188">
        <v>1805</v>
      </c>
      <c r="G263" s="188">
        <v>1590</v>
      </c>
      <c r="H263" s="188">
        <v>1375</v>
      </c>
      <c r="I263" s="188">
        <v>1160</v>
      </c>
      <c r="J263" s="188">
        <v>945</v>
      </c>
      <c r="K263" s="188">
        <v>730</v>
      </c>
      <c r="L263" s="188">
        <v>8120</v>
      </c>
      <c r="M263" s="187">
        <v>752</v>
      </c>
    </row>
    <row r="264" spans="1:13" ht="15.75" customHeight="1">
      <c r="A264" s="186">
        <v>213</v>
      </c>
      <c r="B264" s="191">
        <v>23700</v>
      </c>
      <c r="C264" s="188">
        <v>23800</v>
      </c>
      <c r="D264" s="188">
        <v>2255</v>
      </c>
      <c r="E264" s="188">
        <v>2040</v>
      </c>
      <c r="F264" s="188">
        <v>1825</v>
      </c>
      <c r="G264" s="188">
        <v>1615</v>
      </c>
      <c r="H264" s="188">
        <v>1395</v>
      </c>
      <c r="I264" s="188">
        <v>1180</v>
      </c>
      <c r="J264" s="188">
        <v>965</v>
      </c>
      <c r="K264" s="188">
        <v>750</v>
      </c>
      <c r="L264" s="188">
        <v>8170</v>
      </c>
      <c r="M264" s="187">
        <v>760</v>
      </c>
    </row>
    <row r="265" spans="1:13" ht="15.75" customHeight="1">
      <c r="A265" s="186">
        <v>214</v>
      </c>
      <c r="B265" s="191">
        <v>23800</v>
      </c>
      <c r="C265" s="188">
        <v>23900</v>
      </c>
      <c r="D265" s="188">
        <v>2275</v>
      </c>
      <c r="E265" s="188">
        <v>2060</v>
      </c>
      <c r="F265" s="188">
        <v>1850</v>
      </c>
      <c r="G265" s="188">
        <v>1635</v>
      </c>
      <c r="H265" s="188">
        <v>1415</v>
      </c>
      <c r="I265" s="188">
        <v>1200</v>
      </c>
      <c r="J265" s="188">
        <v>985</v>
      </c>
      <c r="K265" s="188">
        <v>770</v>
      </c>
      <c r="L265" s="188">
        <v>8220</v>
      </c>
      <c r="M265" s="187">
        <v>768</v>
      </c>
    </row>
    <row r="266" spans="1:13" ht="15.75" customHeight="1">
      <c r="A266" s="186">
        <v>215</v>
      </c>
      <c r="B266" s="191">
        <v>23900</v>
      </c>
      <c r="C266" s="188">
        <v>24000</v>
      </c>
      <c r="D266" s="188">
        <v>2295</v>
      </c>
      <c r="E266" s="188">
        <v>2080</v>
      </c>
      <c r="F266" s="188">
        <v>1870</v>
      </c>
      <c r="G266" s="188">
        <v>1655</v>
      </c>
      <c r="H266" s="188">
        <v>1435</v>
      </c>
      <c r="I266" s="188">
        <v>1220</v>
      </c>
      <c r="J266" s="188">
        <v>1005</v>
      </c>
      <c r="K266" s="188">
        <v>790</v>
      </c>
      <c r="L266" s="188">
        <v>8270</v>
      </c>
      <c r="M266" s="187">
        <v>776</v>
      </c>
    </row>
    <row r="267" spans="1:13" ht="15.75" customHeight="1">
      <c r="A267" s="186"/>
      <c r="B267" s="191"/>
      <c r="C267" s="188"/>
      <c r="D267" s="188"/>
      <c r="E267" s="188"/>
      <c r="F267" s="188"/>
      <c r="G267" s="188"/>
      <c r="H267" s="188"/>
      <c r="I267" s="188"/>
      <c r="J267" s="188"/>
      <c r="K267" s="188"/>
      <c r="L267" s="188"/>
      <c r="M267" s="187"/>
    </row>
    <row r="268" spans="1:13" ht="15.75" customHeight="1">
      <c r="A268" s="186"/>
      <c r="B268" s="190"/>
      <c r="C268" s="189"/>
      <c r="D268" s="188"/>
      <c r="E268" s="188"/>
      <c r="F268" s="188"/>
      <c r="G268" s="188"/>
      <c r="H268" s="188"/>
      <c r="I268" s="188"/>
      <c r="J268" s="188"/>
      <c r="K268" s="188"/>
      <c r="L268" s="188"/>
      <c r="M268" s="187"/>
    </row>
    <row r="269" spans="1:13" ht="15.75" customHeight="1">
      <c r="A269" s="186"/>
      <c r="B269" s="237">
        <v>24000</v>
      </c>
      <c r="C269" s="238"/>
      <c r="D269" s="239">
        <v>2305</v>
      </c>
      <c r="E269" s="239">
        <v>2095</v>
      </c>
      <c r="F269" s="239">
        <v>1880</v>
      </c>
      <c r="G269" s="239">
        <v>1665</v>
      </c>
      <c r="H269" s="239">
        <v>1445</v>
      </c>
      <c r="I269" s="239">
        <v>1230</v>
      </c>
      <c r="J269" s="239">
        <v>1015</v>
      </c>
      <c r="K269" s="239">
        <v>800</v>
      </c>
      <c r="L269" s="239">
        <v>8320</v>
      </c>
      <c r="M269" s="240">
        <v>785</v>
      </c>
    </row>
    <row r="270" spans="1:13" ht="15.75" customHeight="1">
      <c r="A270" s="186"/>
      <c r="B270" s="241"/>
      <c r="C270" s="242"/>
      <c r="D270" s="243"/>
      <c r="E270" s="243"/>
      <c r="F270" s="243"/>
      <c r="G270" s="243"/>
      <c r="H270" s="243"/>
      <c r="I270" s="243"/>
      <c r="J270" s="243"/>
      <c r="K270" s="243"/>
      <c r="L270" s="243"/>
      <c r="M270" s="244"/>
    </row>
    <row r="271" spans="1:13" ht="15.75" customHeight="1">
      <c r="A271" s="186"/>
      <c r="B271" s="237">
        <v>24001</v>
      </c>
      <c r="C271" s="238">
        <v>26000</v>
      </c>
      <c r="D271" s="245"/>
      <c r="E271" s="246"/>
      <c r="F271" s="246"/>
      <c r="G271" s="246"/>
      <c r="H271" s="246"/>
      <c r="I271" s="246"/>
      <c r="J271" s="246"/>
      <c r="K271" s="238"/>
      <c r="L271" s="239"/>
      <c r="M271" s="240" t="e">
        <f>ROUNDDOWN(785+(入力シート!C47-24000)*0.1021,0)</f>
        <v>#VALUE!</v>
      </c>
    </row>
    <row r="272" spans="1:13" ht="15.75" customHeight="1">
      <c r="A272" s="186"/>
      <c r="B272" s="237">
        <v>26000</v>
      </c>
      <c r="C272" s="238"/>
      <c r="D272" s="245"/>
      <c r="E272" s="246"/>
      <c r="F272" s="246"/>
      <c r="G272" s="246"/>
      <c r="H272" s="246"/>
      <c r="I272" s="246"/>
      <c r="J272" s="246"/>
      <c r="K272" s="238"/>
      <c r="L272" s="239"/>
      <c r="M272" s="240">
        <v>989</v>
      </c>
    </row>
    <row r="273" spans="1:14" ht="15.75" customHeight="1">
      <c r="A273" s="186"/>
      <c r="B273" s="237">
        <v>26001</v>
      </c>
      <c r="C273" s="238">
        <v>32000</v>
      </c>
      <c r="D273" s="245"/>
      <c r="E273" s="246"/>
      <c r="F273" s="246"/>
      <c r="G273" s="246"/>
      <c r="H273" s="246"/>
      <c r="I273" s="246"/>
      <c r="J273" s="246"/>
      <c r="K273" s="238"/>
      <c r="L273" s="239"/>
      <c r="M273" s="240" t="e">
        <f>ROUNDDOWN(989+(入力シート!C47-26000)*0.2042,0)</f>
        <v>#VALUE!</v>
      </c>
    </row>
    <row r="274" spans="1:14" ht="15.75" customHeight="1">
      <c r="A274" s="186"/>
      <c r="B274" s="237">
        <v>32000</v>
      </c>
      <c r="C274" s="238"/>
      <c r="D274" s="245"/>
      <c r="E274" s="246"/>
      <c r="F274" s="246"/>
      <c r="G274" s="246"/>
      <c r="H274" s="246"/>
      <c r="I274" s="246"/>
      <c r="J274" s="246"/>
      <c r="K274" s="238"/>
      <c r="L274" s="239"/>
      <c r="M274" s="240">
        <v>2214</v>
      </c>
    </row>
    <row r="275" spans="1:14" ht="15.75" customHeight="1">
      <c r="A275" s="186"/>
      <c r="B275" s="237">
        <v>32001</v>
      </c>
      <c r="C275" s="238">
        <v>57000</v>
      </c>
      <c r="D275" s="245"/>
      <c r="E275" s="246"/>
      <c r="F275" s="246"/>
      <c r="G275" s="246"/>
      <c r="H275" s="246"/>
      <c r="I275" s="246"/>
      <c r="J275" s="246"/>
      <c r="K275" s="238"/>
      <c r="L275" s="239"/>
      <c r="M275" s="240" t="e">
        <f>ROUNDDOWN(2214+(入力シート!C47-32000)*0.25525,0)</f>
        <v>#VALUE!</v>
      </c>
      <c r="N275" s="247" t="s">
        <v>395</v>
      </c>
    </row>
    <row r="276" spans="1:14" ht="15.75" customHeight="1">
      <c r="A276" s="186"/>
      <c r="B276" s="237">
        <v>57000</v>
      </c>
      <c r="C276" s="238"/>
      <c r="D276" s="245"/>
      <c r="E276" s="246"/>
      <c r="F276" s="246"/>
      <c r="G276" s="246"/>
      <c r="H276" s="246"/>
      <c r="I276" s="246"/>
      <c r="J276" s="246"/>
      <c r="K276" s="238"/>
      <c r="L276" s="239"/>
      <c r="M276" s="240">
        <v>8595</v>
      </c>
    </row>
    <row r="277" spans="1:14" ht="15.75" customHeight="1">
      <c r="A277" s="186"/>
      <c r="B277" s="237">
        <v>57001</v>
      </c>
      <c r="C277" s="238">
        <v>116500</v>
      </c>
      <c r="D277" s="245"/>
      <c r="E277" s="246"/>
      <c r="F277" s="246"/>
      <c r="G277" s="246"/>
      <c r="H277" s="246"/>
      <c r="I277" s="246"/>
      <c r="J277" s="246"/>
      <c r="K277" s="238"/>
      <c r="L277" s="239"/>
      <c r="M277" s="240" t="e">
        <f>ROUNDDOWN(8595+(入力シート!C47-57000)*0.33693,0)</f>
        <v>#VALUE!</v>
      </c>
    </row>
    <row r="278" spans="1:14" ht="15.75" customHeight="1">
      <c r="A278" s="186"/>
      <c r="B278" s="237">
        <v>116500</v>
      </c>
      <c r="C278" s="238"/>
      <c r="D278" s="245"/>
      <c r="E278" s="246"/>
      <c r="F278" s="246"/>
      <c r="G278" s="246"/>
      <c r="H278" s="246"/>
      <c r="I278" s="246"/>
      <c r="J278" s="246"/>
      <c r="K278" s="238"/>
      <c r="L278" s="239"/>
      <c r="M278" s="240">
        <v>28643</v>
      </c>
    </row>
    <row r="279" spans="1:14" ht="15.75" customHeight="1">
      <c r="A279" s="186"/>
      <c r="B279" s="237">
        <v>116501</v>
      </c>
      <c r="C279" s="238"/>
      <c r="D279" s="245"/>
      <c r="E279" s="246"/>
      <c r="F279" s="246"/>
      <c r="G279" s="246"/>
      <c r="H279" s="246"/>
      <c r="I279" s="246"/>
      <c r="J279" s="246"/>
      <c r="K279" s="238"/>
      <c r="L279" s="239"/>
      <c r="M279" s="240" t="e">
        <f>ROUNDDOWN(28643+(入力シート!C47-116500)*0.4084,0)</f>
        <v>#VALUE!</v>
      </c>
    </row>
    <row r="280" spans="1:14" ht="15.75" customHeight="1">
      <c r="A280" s="186"/>
      <c r="B280" s="190"/>
      <c r="C280" s="189"/>
      <c r="D280" s="235"/>
      <c r="E280" s="236"/>
      <c r="F280" s="236"/>
      <c r="G280" s="236"/>
      <c r="H280" s="236"/>
      <c r="I280" s="236"/>
      <c r="J280" s="236"/>
      <c r="K280" s="189"/>
      <c r="L280" s="188"/>
      <c r="M280" s="187"/>
    </row>
    <row r="281" spans="1:14" ht="15.75" customHeight="1">
      <c r="A281" s="186"/>
      <c r="B281" s="190"/>
      <c r="C281" s="189"/>
      <c r="D281" s="235"/>
      <c r="E281" s="236"/>
      <c r="F281" s="236"/>
      <c r="G281" s="236"/>
      <c r="H281" s="236"/>
      <c r="I281" s="236"/>
      <c r="J281" s="236"/>
      <c r="K281" s="189"/>
      <c r="L281" s="188"/>
      <c r="M281" s="187"/>
    </row>
    <row r="282" spans="1:14" ht="13.5" customHeight="1">
      <c r="B282" s="185" t="s">
        <v>307</v>
      </c>
      <c r="C282" s="184"/>
      <c r="D282" s="168"/>
      <c r="E282" s="167"/>
      <c r="F282" s="167"/>
      <c r="G282" s="167"/>
      <c r="H282" s="167"/>
      <c r="I282" s="167"/>
      <c r="J282" s="167"/>
      <c r="K282" s="166"/>
      <c r="L282" s="629" t="s">
        <v>357</v>
      </c>
      <c r="M282" s="622" t="s">
        <v>356</v>
      </c>
    </row>
    <row r="283" spans="1:14">
      <c r="B283" s="155"/>
      <c r="C283" s="153"/>
      <c r="D283" s="165"/>
      <c r="E283" s="164"/>
      <c r="F283" s="164"/>
      <c r="G283" s="164"/>
      <c r="H283" s="164"/>
      <c r="I283" s="164"/>
      <c r="J283" s="164"/>
      <c r="K283" s="163"/>
      <c r="L283" s="630"/>
      <c r="M283" s="625"/>
    </row>
    <row r="284" spans="1:14">
      <c r="B284" s="155"/>
      <c r="C284" s="153"/>
      <c r="D284" s="165"/>
      <c r="E284" s="164"/>
      <c r="F284" s="164"/>
      <c r="G284" s="164"/>
      <c r="H284" s="164"/>
      <c r="I284" s="164"/>
      <c r="J284" s="164"/>
      <c r="K284" s="163"/>
      <c r="L284" s="630"/>
      <c r="M284" s="625"/>
    </row>
    <row r="285" spans="1:14">
      <c r="B285" s="616" t="s">
        <v>355</v>
      </c>
      <c r="C285" s="608"/>
      <c r="D285" s="165"/>
      <c r="E285" s="164"/>
      <c r="F285" s="164"/>
      <c r="G285" s="164"/>
      <c r="H285" s="164"/>
      <c r="I285" s="164"/>
      <c r="J285" s="164"/>
      <c r="K285" s="163"/>
      <c r="L285" s="630"/>
      <c r="M285" s="625"/>
    </row>
    <row r="286" spans="1:14">
      <c r="B286" s="155"/>
      <c r="C286" s="153"/>
      <c r="D286" s="606" t="s">
        <v>354</v>
      </c>
      <c r="E286" s="607"/>
      <c r="F286" s="607"/>
      <c r="G286" s="607"/>
      <c r="H286" s="607"/>
      <c r="I286" s="607"/>
      <c r="J286" s="607"/>
      <c r="K286" s="608"/>
      <c r="L286" s="630"/>
      <c r="M286" s="625"/>
    </row>
    <row r="287" spans="1:14">
      <c r="B287" s="616" t="s">
        <v>353</v>
      </c>
      <c r="C287" s="608"/>
      <c r="D287" s="165"/>
      <c r="E287" s="164"/>
      <c r="F287" s="164"/>
      <c r="G287" s="164"/>
      <c r="H287" s="164"/>
      <c r="I287" s="164"/>
      <c r="J287" s="164"/>
      <c r="K287" s="163"/>
      <c r="L287" s="630"/>
      <c r="M287" s="625"/>
    </row>
    <row r="288" spans="1:14">
      <c r="B288" s="179"/>
      <c r="C288" s="163"/>
      <c r="D288" s="606" t="s">
        <v>352</v>
      </c>
      <c r="E288" s="607"/>
      <c r="F288" s="607"/>
      <c r="G288" s="607"/>
      <c r="H288" s="607"/>
      <c r="I288" s="607"/>
      <c r="J288" s="607"/>
      <c r="K288" s="608"/>
      <c r="L288" s="630"/>
      <c r="M288" s="625"/>
    </row>
    <row r="289" spans="2:13">
      <c r="B289" s="155" t="s">
        <v>315</v>
      </c>
      <c r="C289" s="153"/>
      <c r="D289" s="165"/>
      <c r="E289" s="164"/>
      <c r="F289" s="164"/>
      <c r="G289" s="164"/>
      <c r="H289" s="164"/>
      <c r="I289" s="164"/>
      <c r="J289" s="164"/>
      <c r="K289" s="163"/>
      <c r="L289" s="630"/>
      <c r="M289" s="625"/>
    </row>
    <row r="290" spans="2:13">
      <c r="B290" s="155"/>
      <c r="C290" s="153"/>
      <c r="D290" s="165"/>
      <c r="E290" s="164"/>
      <c r="F290" s="164"/>
      <c r="G290" s="164"/>
      <c r="H290" s="164"/>
      <c r="I290" s="164"/>
      <c r="J290" s="164"/>
      <c r="K290" s="163"/>
      <c r="L290" s="630"/>
      <c r="M290" s="625"/>
    </row>
    <row r="291" spans="2:13">
      <c r="B291" s="152"/>
      <c r="C291" s="162"/>
      <c r="D291" s="161" t="s">
        <v>307</v>
      </c>
      <c r="E291" s="154"/>
      <c r="F291" s="154"/>
      <c r="G291" s="154"/>
      <c r="H291" s="154"/>
      <c r="I291" s="154"/>
      <c r="J291" s="154"/>
      <c r="K291" s="153"/>
      <c r="L291" s="630"/>
      <c r="M291" s="625"/>
    </row>
    <row r="292" spans="2:13">
      <c r="B292" s="173" t="s">
        <v>314</v>
      </c>
      <c r="C292" s="166"/>
      <c r="D292" s="172" t="s">
        <v>344</v>
      </c>
      <c r="E292" s="172" t="s">
        <v>344</v>
      </c>
      <c r="F292" s="172" t="s">
        <v>344</v>
      </c>
      <c r="G292" s="172" t="s">
        <v>344</v>
      </c>
      <c r="H292" s="172" t="s">
        <v>344</v>
      </c>
      <c r="I292" s="172" t="s">
        <v>344</v>
      </c>
      <c r="J292" s="172" t="s">
        <v>344</v>
      </c>
      <c r="K292" s="172" t="s">
        <v>344</v>
      </c>
      <c r="L292" s="630"/>
      <c r="M292" s="171" t="s">
        <v>344</v>
      </c>
    </row>
    <row r="293" spans="2:13">
      <c r="B293" s="604" t="s">
        <v>351</v>
      </c>
      <c r="C293" s="605"/>
      <c r="D293" s="170">
        <v>2715</v>
      </c>
      <c r="E293" s="170">
        <v>2505</v>
      </c>
      <c r="F293" s="170">
        <v>2290</v>
      </c>
      <c r="G293" s="170">
        <v>2075</v>
      </c>
      <c r="H293" s="170">
        <v>1855</v>
      </c>
      <c r="I293" s="170">
        <v>1640</v>
      </c>
      <c r="J293" s="170">
        <v>1425</v>
      </c>
      <c r="K293" s="170">
        <v>1210</v>
      </c>
      <c r="L293" s="630"/>
      <c r="M293" s="180">
        <v>989</v>
      </c>
    </row>
    <row r="294" spans="2:13" ht="13.5" customHeight="1">
      <c r="B294" s="155" t="s">
        <v>307</v>
      </c>
      <c r="C294" s="153"/>
      <c r="D294" s="168"/>
      <c r="E294" s="167"/>
      <c r="F294" s="167"/>
      <c r="G294" s="167"/>
      <c r="H294" s="167"/>
      <c r="I294" s="167"/>
      <c r="J294" s="167"/>
      <c r="K294" s="166"/>
      <c r="L294" s="630"/>
      <c r="M294" s="622" t="s">
        <v>350</v>
      </c>
    </row>
    <row r="295" spans="2:13">
      <c r="B295" s="155"/>
      <c r="C295" s="153"/>
      <c r="D295" s="165"/>
      <c r="E295" s="164"/>
      <c r="F295" s="164"/>
      <c r="G295" s="164"/>
      <c r="H295" s="164"/>
      <c r="I295" s="164"/>
      <c r="J295" s="164"/>
      <c r="K295" s="163"/>
      <c r="L295" s="630"/>
      <c r="M295" s="625"/>
    </row>
    <row r="296" spans="2:13">
      <c r="B296" s="155"/>
      <c r="C296" s="153"/>
      <c r="D296" s="165"/>
      <c r="E296" s="164"/>
      <c r="F296" s="164"/>
      <c r="G296" s="164"/>
      <c r="H296" s="164"/>
      <c r="I296" s="164"/>
      <c r="J296" s="164"/>
      <c r="K296" s="163"/>
      <c r="L296" s="630"/>
      <c r="M296" s="625"/>
    </row>
    <row r="297" spans="2:13">
      <c r="B297" s="616" t="s">
        <v>349</v>
      </c>
      <c r="C297" s="608"/>
      <c r="D297" s="165"/>
      <c r="E297" s="164"/>
      <c r="F297" s="164"/>
      <c r="G297" s="164"/>
      <c r="H297" s="164"/>
      <c r="I297" s="164"/>
      <c r="J297" s="164"/>
      <c r="K297" s="163"/>
      <c r="L297" s="630"/>
      <c r="M297" s="625"/>
    </row>
    <row r="298" spans="2:13">
      <c r="B298" s="155"/>
      <c r="C298" s="153"/>
      <c r="D298" s="606" t="s">
        <v>348</v>
      </c>
      <c r="E298" s="607"/>
      <c r="F298" s="607"/>
      <c r="G298" s="607"/>
      <c r="H298" s="607"/>
      <c r="I298" s="607"/>
      <c r="J298" s="607"/>
      <c r="K298" s="608"/>
      <c r="L298" s="630"/>
      <c r="M298" s="625"/>
    </row>
    <row r="299" spans="2:13">
      <c r="B299" s="616" t="s">
        <v>347</v>
      </c>
      <c r="C299" s="608"/>
      <c r="D299" s="165"/>
      <c r="E299" s="164"/>
      <c r="F299" s="164"/>
      <c r="G299" s="164"/>
      <c r="H299" s="164"/>
      <c r="I299" s="164"/>
      <c r="J299" s="164"/>
      <c r="K299" s="163"/>
      <c r="L299" s="630"/>
      <c r="M299" s="625"/>
    </row>
    <row r="300" spans="2:13">
      <c r="B300" s="179"/>
      <c r="C300" s="163"/>
      <c r="D300" s="606" t="s">
        <v>346</v>
      </c>
      <c r="E300" s="607"/>
      <c r="F300" s="607"/>
      <c r="G300" s="607"/>
      <c r="H300" s="607"/>
      <c r="I300" s="607"/>
      <c r="J300" s="607"/>
      <c r="K300" s="608"/>
      <c r="L300" s="630"/>
      <c r="M300" s="625"/>
    </row>
    <row r="301" spans="2:13">
      <c r="B301" s="155" t="s">
        <v>345</v>
      </c>
      <c r="C301" s="153"/>
      <c r="D301" s="165"/>
      <c r="E301" s="164"/>
      <c r="F301" s="164"/>
      <c r="G301" s="164"/>
      <c r="H301" s="164"/>
      <c r="I301" s="164"/>
      <c r="J301" s="164"/>
      <c r="K301" s="163"/>
      <c r="L301" s="630"/>
      <c r="M301" s="625"/>
    </row>
    <row r="302" spans="2:13">
      <c r="B302" s="155"/>
      <c r="C302" s="153"/>
      <c r="D302" s="165"/>
      <c r="E302" s="164"/>
      <c r="F302" s="164"/>
      <c r="G302" s="164"/>
      <c r="H302" s="164"/>
      <c r="I302" s="164"/>
      <c r="J302" s="164"/>
      <c r="K302" s="163"/>
      <c r="L302" s="630"/>
      <c r="M302" s="625"/>
    </row>
    <row r="303" spans="2:13">
      <c r="B303" s="152"/>
      <c r="C303" s="162"/>
      <c r="D303" s="161" t="s">
        <v>307</v>
      </c>
      <c r="E303" s="154"/>
      <c r="F303" s="154"/>
      <c r="G303" s="154"/>
      <c r="H303" s="154"/>
      <c r="I303" s="154"/>
      <c r="J303" s="154"/>
      <c r="K303" s="153"/>
      <c r="L303" s="630"/>
      <c r="M303" s="625"/>
    </row>
    <row r="304" spans="2:13">
      <c r="B304" s="178" t="s">
        <v>307</v>
      </c>
      <c r="C304" s="177"/>
      <c r="D304" s="176"/>
      <c r="E304" s="175"/>
      <c r="F304" s="175"/>
      <c r="G304" s="175"/>
      <c r="H304" s="175"/>
      <c r="I304" s="175"/>
      <c r="J304" s="175"/>
      <c r="K304" s="174"/>
      <c r="L304" s="630"/>
      <c r="M304" s="628"/>
    </row>
    <row r="305" spans="2:13">
      <c r="B305" s="173" t="s">
        <v>314</v>
      </c>
      <c r="C305" s="166"/>
      <c r="D305" s="172" t="s">
        <v>344</v>
      </c>
      <c r="E305" s="172" t="s">
        <v>344</v>
      </c>
      <c r="F305" s="172" t="s">
        <v>344</v>
      </c>
      <c r="G305" s="172" t="s">
        <v>344</v>
      </c>
      <c r="H305" s="172" t="s">
        <v>344</v>
      </c>
      <c r="I305" s="172" t="s">
        <v>344</v>
      </c>
      <c r="J305" s="172" t="s">
        <v>344</v>
      </c>
      <c r="K305" s="172" t="s">
        <v>344</v>
      </c>
      <c r="L305" s="631"/>
      <c r="M305" s="171" t="s">
        <v>344</v>
      </c>
    </row>
    <row r="306" spans="2:13">
      <c r="B306" s="604" t="s">
        <v>343</v>
      </c>
      <c r="C306" s="605"/>
      <c r="D306" s="170">
        <v>4125</v>
      </c>
      <c r="E306" s="170">
        <v>3915</v>
      </c>
      <c r="F306" s="170">
        <v>3700</v>
      </c>
      <c r="G306" s="170">
        <v>3485</v>
      </c>
      <c r="H306" s="170">
        <v>3265</v>
      </c>
      <c r="I306" s="170">
        <v>3050</v>
      </c>
      <c r="J306" s="170">
        <v>2835</v>
      </c>
      <c r="K306" s="170">
        <v>2620</v>
      </c>
      <c r="L306" s="631"/>
      <c r="M306" s="169">
        <v>2214</v>
      </c>
    </row>
    <row r="307" spans="2:13" ht="13.5" customHeight="1">
      <c r="B307" s="155" t="s">
        <v>307</v>
      </c>
      <c r="C307" s="153"/>
      <c r="D307" s="168"/>
      <c r="E307" s="167"/>
      <c r="F307" s="167"/>
      <c r="G307" s="167"/>
      <c r="H307" s="167"/>
      <c r="I307" s="167"/>
      <c r="J307" s="167"/>
      <c r="K307" s="166"/>
      <c r="L307" s="631"/>
      <c r="M307" s="622" t="s">
        <v>342</v>
      </c>
    </row>
    <row r="308" spans="2:13">
      <c r="B308" s="155"/>
      <c r="C308" s="153"/>
      <c r="D308" s="165"/>
      <c r="E308" s="164"/>
      <c r="F308" s="164"/>
      <c r="G308" s="164"/>
      <c r="H308" s="164"/>
      <c r="I308" s="164"/>
      <c r="J308" s="164"/>
      <c r="K308" s="163"/>
      <c r="L308" s="631"/>
      <c r="M308" s="625"/>
    </row>
    <row r="309" spans="2:13">
      <c r="B309" s="155"/>
      <c r="C309" s="153"/>
      <c r="D309" s="165"/>
      <c r="E309" s="164"/>
      <c r="F309" s="164"/>
      <c r="G309" s="164"/>
      <c r="H309" s="164"/>
      <c r="I309" s="164"/>
      <c r="J309" s="164"/>
      <c r="K309" s="163"/>
      <c r="L309" s="631"/>
      <c r="M309" s="625"/>
    </row>
    <row r="310" spans="2:13">
      <c r="B310" s="616" t="s">
        <v>341</v>
      </c>
      <c r="C310" s="608"/>
      <c r="D310" s="165"/>
      <c r="E310" s="164"/>
      <c r="F310" s="164"/>
      <c r="G310" s="164"/>
      <c r="H310" s="164"/>
      <c r="I310" s="164"/>
      <c r="J310" s="164"/>
      <c r="K310" s="163"/>
      <c r="L310" s="631"/>
      <c r="M310" s="625"/>
    </row>
    <row r="311" spans="2:13">
      <c r="B311" s="155"/>
      <c r="C311" s="153"/>
      <c r="D311" s="606" t="s">
        <v>340</v>
      </c>
      <c r="E311" s="607"/>
      <c r="F311" s="607"/>
      <c r="G311" s="607"/>
      <c r="H311" s="607"/>
      <c r="I311" s="607"/>
      <c r="J311" s="607"/>
      <c r="K311" s="608"/>
      <c r="L311" s="631"/>
      <c r="M311" s="625"/>
    </row>
    <row r="312" spans="2:13">
      <c r="B312" s="616" t="s">
        <v>339</v>
      </c>
      <c r="C312" s="608"/>
      <c r="D312" s="165"/>
      <c r="E312" s="164"/>
      <c r="F312" s="164"/>
      <c r="G312" s="164"/>
      <c r="H312" s="164"/>
      <c r="I312" s="164"/>
      <c r="J312" s="164"/>
      <c r="K312" s="163"/>
      <c r="L312" s="631"/>
      <c r="M312" s="625"/>
    </row>
    <row r="313" spans="2:13">
      <c r="B313" s="179"/>
      <c r="C313" s="163"/>
      <c r="D313" s="606" t="s">
        <v>338</v>
      </c>
      <c r="E313" s="607"/>
      <c r="F313" s="607"/>
      <c r="G313" s="607"/>
      <c r="H313" s="607"/>
      <c r="I313" s="607"/>
      <c r="J313" s="607"/>
      <c r="K313" s="608"/>
      <c r="L313" s="631"/>
      <c r="M313" s="625"/>
    </row>
    <row r="314" spans="2:13">
      <c r="B314" s="155" t="s">
        <v>315</v>
      </c>
      <c r="C314" s="153"/>
      <c r="D314" s="165"/>
      <c r="E314" s="164"/>
      <c r="F314" s="164"/>
      <c r="G314" s="164"/>
      <c r="H314" s="164"/>
      <c r="I314" s="164"/>
      <c r="J314" s="164"/>
      <c r="K314" s="163"/>
      <c r="L314" s="631"/>
      <c r="M314" s="625"/>
    </row>
    <row r="315" spans="2:13">
      <c r="B315" s="155"/>
      <c r="C315" s="153"/>
      <c r="D315" s="165"/>
      <c r="E315" s="164"/>
      <c r="F315" s="164"/>
      <c r="G315" s="164"/>
      <c r="H315" s="164"/>
      <c r="I315" s="164"/>
      <c r="J315" s="164"/>
      <c r="K315" s="163"/>
      <c r="L315" s="631"/>
      <c r="M315" s="625"/>
    </row>
    <row r="316" spans="2:13">
      <c r="B316" s="152"/>
      <c r="C316" s="162"/>
      <c r="D316" s="161" t="s">
        <v>307</v>
      </c>
      <c r="E316" s="154"/>
      <c r="F316" s="154"/>
      <c r="G316" s="154"/>
      <c r="H316" s="154"/>
      <c r="I316" s="154"/>
      <c r="J316" s="154"/>
      <c r="K316" s="153"/>
      <c r="L316" s="631"/>
      <c r="M316" s="625"/>
    </row>
    <row r="317" spans="2:13" ht="14.25" thickBot="1">
      <c r="B317" s="160" t="s">
        <v>307</v>
      </c>
      <c r="C317" s="159"/>
      <c r="D317" s="158"/>
      <c r="E317" s="157"/>
      <c r="F317" s="157"/>
      <c r="G317" s="157"/>
      <c r="H317" s="157"/>
      <c r="I317" s="157"/>
      <c r="J317" s="157"/>
      <c r="K317" s="156"/>
      <c r="L317" s="632"/>
      <c r="M317" s="626"/>
    </row>
    <row r="318" spans="2:13">
      <c r="B318" s="179"/>
      <c r="C318" s="163"/>
      <c r="D318" s="183"/>
      <c r="E318" s="183"/>
      <c r="F318" s="183"/>
      <c r="G318" s="183"/>
      <c r="H318" s="183"/>
      <c r="I318" s="183"/>
      <c r="J318" s="183"/>
      <c r="K318" s="183"/>
      <c r="L318" s="183"/>
      <c r="M318" s="182"/>
    </row>
    <row r="319" spans="2:13">
      <c r="B319" s="604" t="s">
        <v>337</v>
      </c>
      <c r="C319" s="605"/>
      <c r="D319" s="170">
        <v>12550</v>
      </c>
      <c r="E319" s="170">
        <v>12340</v>
      </c>
      <c r="F319" s="170">
        <v>12125</v>
      </c>
      <c r="G319" s="170">
        <v>11910</v>
      </c>
      <c r="H319" s="170">
        <v>11690</v>
      </c>
      <c r="I319" s="170">
        <v>11475</v>
      </c>
      <c r="J319" s="170">
        <v>11260</v>
      </c>
      <c r="K319" s="170">
        <v>11045</v>
      </c>
      <c r="L319" s="181">
        <v>21800</v>
      </c>
      <c r="M319" s="180">
        <v>8595</v>
      </c>
    </row>
    <row r="320" spans="2:13" ht="13.5" customHeight="1">
      <c r="B320" s="155" t="s">
        <v>307</v>
      </c>
      <c r="C320" s="153"/>
      <c r="D320" s="168"/>
      <c r="E320" s="167"/>
      <c r="F320" s="167"/>
      <c r="G320" s="167"/>
      <c r="H320" s="167"/>
      <c r="I320" s="167"/>
      <c r="J320" s="167"/>
      <c r="K320" s="166"/>
      <c r="L320" s="619" t="s">
        <v>336</v>
      </c>
      <c r="M320" s="622" t="s">
        <v>335</v>
      </c>
    </row>
    <row r="321" spans="2:13">
      <c r="B321" s="155"/>
      <c r="C321" s="153"/>
      <c r="D321" s="165"/>
      <c r="E321" s="164"/>
      <c r="F321" s="164"/>
      <c r="G321" s="164"/>
      <c r="H321" s="164"/>
      <c r="I321" s="164"/>
      <c r="J321" s="164"/>
      <c r="K321" s="163"/>
      <c r="L321" s="620"/>
      <c r="M321" s="623"/>
    </row>
    <row r="322" spans="2:13">
      <c r="B322" s="155"/>
      <c r="C322" s="153"/>
      <c r="D322" s="165"/>
      <c r="E322" s="164"/>
      <c r="F322" s="164"/>
      <c r="G322" s="164"/>
      <c r="H322" s="164"/>
      <c r="I322" s="164"/>
      <c r="J322" s="164"/>
      <c r="K322" s="163"/>
      <c r="L322" s="620"/>
      <c r="M322" s="623"/>
    </row>
    <row r="323" spans="2:13">
      <c r="B323" s="616" t="s">
        <v>334</v>
      </c>
      <c r="C323" s="608"/>
      <c r="D323" s="165"/>
      <c r="E323" s="164"/>
      <c r="F323" s="164"/>
      <c r="G323" s="164"/>
      <c r="H323" s="164"/>
      <c r="I323" s="164"/>
      <c r="J323" s="164"/>
      <c r="K323" s="163"/>
      <c r="L323" s="620"/>
      <c r="M323" s="623"/>
    </row>
    <row r="324" spans="2:13">
      <c r="B324" s="155"/>
      <c r="C324" s="153"/>
      <c r="D324" s="606" t="s">
        <v>333</v>
      </c>
      <c r="E324" s="607"/>
      <c r="F324" s="607"/>
      <c r="G324" s="607"/>
      <c r="H324" s="607"/>
      <c r="I324" s="607"/>
      <c r="J324" s="607"/>
      <c r="K324" s="608"/>
      <c r="L324" s="620"/>
      <c r="M324" s="623"/>
    </row>
    <row r="325" spans="2:13">
      <c r="B325" s="616" t="s">
        <v>332</v>
      </c>
      <c r="C325" s="608"/>
      <c r="D325" s="165"/>
      <c r="E325" s="164"/>
      <c r="F325" s="164"/>
      <c r="G325" s="164"/>
      <c r="H325" s="164"/>
      <c r="I325" s="164"/>
      <c r="J325" s="164"/>
      <c r="K325" s="163"/>
      <c r="L325" s="620"/>
      <c r="M325" s="623"/>
    </row>
    <row r="326" spans="2:13">
      <c r="B326" s="179"/>
      <c r="C326" s="163"/>
      <c r="D326" s="606" t="s">
        <v>331</v>
      </c>
      <c r="E326" s="607"/>
      <c r="F326" s="607"/>
      <c r="G326" s="607"/>
      <c r="H326" s="607"/>
      <c r="I326" s="607"/>
      <c r="J326" s="607"/>
      <c r="K326" s="608"/>
      <c r="L326" s="620"/>
      <c r="M326" s="623"/>
    </row>
    <row r="327" spans="2:13">
      <c r="B327" s="155" t="s">
        <v>315</v>
      </c>
      <c r="C327" s="153"/>
      <c r="D327" s="165"/>
      <c r="E327" s="164"/>
      <c r="F327" s="164"/>
      <c r="G327" s="164"/>
      <c r="H327" s="164"/>
      <c r="I327" s="164"/>
      <c r="J327" s="164"/>
      <c r="K327" s="163"/>
      <c r="L327" s="620"/>
      <c r="M327" s="623"/>
    </row>
    <row r="328" spans="2:13">
      <c r="B328" s="155"/>
      <c r="C328" s="153"/>
      <c r="D328" s="165"/>
      <c r="E328" s="164"/>
      <c r="F328" s="164"/>
      <c r="G328" s="164"/>
      <c r="H328" s="164"/>
      <c r="I328" s="164"/>
      <c r="J328" s="164"/>
      <c r="K328" s="163"/>
      <c r="L328" s="620"/>
      <c r="M328" s="623"/>
    </row>
    <row r="329" spans="2:13">
      <c r="B329" s="152"/>
      <c r="C329" s="162"/>
      <c r="D329" s="161" t="s">
        <v>307</v>
      </c>
      <c r="E329" s="154"/>
      <c r="F329" s="154"/>
      <c r="G329" s="154"/>
      <c r="H329" s="154"/>
      <c r="I329" s="154"/>
      <c r="J329" s="154"/>
      <c r="K329" s="153"/>
      <c r="L329" s="620"/>
      <c r="M329" s="623"/>
    </row>
    <row r="330" spans="2:13">
      <c r="B330" s="178" t="s">
        <v>307</v>
      </c>
      <c r="C330" s="177"/>
      <c r="D330" s="176"/>
      <c r="E330" s="175"/>
      <c r="F330" s="175"/>
      <c r="G330" s="175"/>
      <c r="H330" s="175"/>
      <c r="I330" s="175"/>
      <c r="J330" s="175"/>
      <c r="K330" s="174"/>
      <c r="L330" s="620"/>
      <c r="M330" s="623"/>
    </row>
    <row r="331" spans="2:13">
      <c r="B331" s="173" t="s">
        <v>314</v>
      </c>
      <c r="C331" s="166"/>
      <c r="D331" s="172" t="s">
        <v>55</v>
      </c>
      <c r="E331" s="172" t="s">
        <v>55</v>
      </c>
      <c r="F331" s="172" t="s">
        <v>55</v>
      </c>
      <c r="G331" s="172" t="s">
        <v>55</v>
      </c>
      <c r="H331" s="172" t="s">
        <v>55</v>
      </c>
      <c r="I331" s="172" t="s">
        <v>55</v>
      </c>
      <c r="J331" s="172" t="s">
        <v>55</v>
      </c>
      <c r="K331" s="172" t="s">
        <v>55</v>
      </c>
      <c r="L331" s="620"/>
      <c r="M331" s="623"/>
    </row>
    <row r="332" spans="2:13">
      <c r="B332" s="604" t="s">
        <v>330</v>
      </c>
      <c r="C332" s="605"/>
      <c r="D332" s="170">
        <v>19060</v>
      </c>
      <c r="E332" s="170">
        <v>18845</v>
      </c>
      <c r="F332" s="170">
        <v>18635</v>
      </c>
      <c r="G332" s="170">
        <v>18420</v>
      </c>
      <c r="H332" s="170">
        <v>18200</v>
      </c>
      <c r="I332" s="170">
        <v>17985</v>
      </c>
      <c r="J332" s="170">
        <v>17770</v>
      </c>
      <c r="K332" s="170">
        <v>17555</v>
      </c>
      <c r="L332" s="620"/>
      <c r="M332" s="623"/>
    </row>
    <row r="333" spans="2:13">
      <c r="B333" s="155" t="s">
        <v>307</v>
      </c>
      <c r="C333" s="153"/>
      <c r="D333" s="168"/>
      <c r="E333" s="167"/>
      <c r="F333" s="167"/>
      <c r="G333" s="167"/>
      <c r="H333" s="167"/>
      <c r="I333" s="167"/>
      <c r="J333" s="167"/>
      <c r="K333" s="166"/>
      <c r="L333" s="620"/>
      <c r="M333" s="623"/>
    </row>
    <row r="334" spans="2:13">
      <c r="B334" s="155"/>
      <c r="C334" s="153"/>
      <c r="D334" s="165"/>
      <c r="E334" s="164"/>
      <c r="F334" s="164"/>
      <c r="G334" s="164"/>
      <c r="H334" s="164"/>
      <c r="I334" s="164"/>
      <c r="J334" s="164"/>
      <c r="K334" s="163"/>
      <c r="L334" s="620"/>
      <c r="M334" s="623"/>
    </row>
    <row r="335" spans="2:13">
      <c r="B335" s="155"/>
      <c r="C335" s="153"/>
      <c r="D335" s="165"/>
      <c r="E335" s="164"/>
      <c r="F335" s="164"/>
      <c r="G335" s="164"/>
      <c r="H335" s="164"/>
      <c r="I335" s="164"/>
      <c r="J335" s="164"/>
      <c r="K335" s="163"/>
      <c r="L335" s="620"/>
      <c r="M335" s="623"/>
    </row>
    <row r="336" spans="2:13">
      <c r="B336" s="616" t="s">
        <v>329</v>
      </c>
      <c r="C336" s="608"/>
      <c r="D336" s="165"/>
      <c r="E336" s="164"/>
      <c r="F336" s="164"/>
      <c r="G336" s="164"/>
      <c r="H336" s="164"/>
      <c r="I336" s="164"/>
      <c r="J336" s="164"/>
      <c r="K336" s="163"/>
      <c r="L336" s="620"/>
      <c r="M336" s="623"/>
    </row>
    <row r="337" spans="2:13">
      <c r="B337" s="155"/>
      <c r="C337" s="153"/>
      <c r="D337" s="606" t="s">
        <v>328</v>
      </c>
      <c r="E337" s="607"/>
      <c r="F337" s="607"/>
      <c r="G337" s="607"/>
      <c r="H337" s="607"/>
      <c r="I337" s="607"/>
      <c r="J337" s="607"/>
      <c r="K337" s="608"/>
      <c r="L337" s="620"/>
      <c r="M337" s="623"/>
    </row>
    <row r="338" spans="2:13">
      <c r="B338" s="616" t="s">
        <v>327</v>
      </c>
      <c r="C338" s="608"/>
      <c r="D338" s="165"/>
      <c r="E338" s="164"/>
      <c r="F338" s="164"/>
      <c r="G338" s="164"/>
      <c r="H338" s="164"/>
      <c r="I338" s="164"/>
      <c r="J338" s="164"/>
      <c r="K338" s="163"/>
      <c r="L338" s="620"/>
      <c r="M338" s="623"/>
    </row>
    <row r="339" spans="2:13">
      <c r="B339" s="179"/>
      <c r="C339" s="163"/>
      <c r="D339" s="606" t="s">
        <v>326</v>
      </c>
      <c r="E339" s="607"/>
      <c r="F339" s="607"/>
      <c r="G339" s="607"/>
      <c r="H339" s="607"/>
      <c r="I339" s="607"/>
      <c r="J339" s="607"/>
      <c r="K339" s="608"/>
      <c r="L339" s="620"/>
      <c r="M339" s="623"/>
    </row>
    <row r="340" spans="2:13">
      <c r="B340" s="155" t="s">
        <v>315</v>
      </c>
      <c r="C340" s="153"/>
      <c r="D340" s="165"/>
      <c r="E340" s="164"/>
      <c r="F340" s="164"/>
      <c r="G340" s="164"/>
      <c r="H340" s="164"/>
      <c r="I340" s="164"/>
      <c r="J340" s="164"/>
      <c r="K340" s="163"/>
      <c r="L340" s="620"/>
      <c r="M340" s="623"/>
    </row>
    <row r="341" spans="2:13">
      <c r="B341" s="155"/>
      <c r="C341" s="153"/>
      <c r="D341" s="165"/>
      <c r="E341" s="164"/>
      <c r="F341" s="164"/>
      <c r="G341" s="164"/>
      <c r="H341" s="164"/>
      <c r="I341" s="164"/>
      <c r="J341" s="164"/>
      <c r="K341" s="163"/>
      <c r="L341" s="620"/>
      <c r="M341" s="623"/>
    </row>
    <row r="342" spans="2:13">
      <c r="B342" s="152"/>
      <c r="C342" s="162"/>
      <c r="D342" s="161" t="s">
        <v>307</v>
      </c>
      <c r="E342" s="154"/>
      <c r="F342" s="154"/>
      <c r="G342" s="154"/>
      <c r="H342" s="154"/>
      <c r="I342" s="154"/>
      <c r="J342" s="154"/>
      <c r="K342" s="153"/>
      <c r="L342" s="620"/>
      <c r="M342" s="623"/>
    </row>
    <row r="343" spans="2:13">
      <c r="B343" s="178" t="s">
        <v>307</v>
      </c>
      <c r="C343" s="177"/>
      <c r="D343" s="176"/>
      <c r="E343" s="175"/>
      <c r="F343" s="175"/>
      <c r="G343" s="175"/>
      <c r="H343" s="175"/>
      <c r="I343" s="175"/>
      <c r="J343" s="175"/>
      <c r="K343" s="174"/>
      <c r="L343" s="620"/>
      <c r="M343" s="623"/>
    </row>
    <row r="344" spans="2:13">
      <c r="B344" s="173" t="s">
        <v>314</v>
      </c>
      <c r="C344" s="166"/>
      <c r="D344" s="172" t="s">
        <v>55</v>
      </c>
      <c r="E344" s="172" t="s">
        <v>55</v>
      </c>
      <c r="F344" s="172" t="s">
        <v>55</v>
      </c>
      <c r="G344" s="172" t="s">
        <v>55</v>
      </c>
      <c r="H344" s="172" t="s">
        <v>55</v>
      </c>
      <c r="I344" s="172" t="s">
        <v>55</v>
      </c>
      <c r="J344" s="172" t="s">
        <v>55</v>
      </c>
      <c r="K344" s="172" t="s">
        <v>55</v>
      </c>
      <c r="L344" s="620"/>
      <c r="M344" s="623"/>
    </row>
    <row r="345" spans="2:13">
      <c r="B345" s="604" t="s">
        <v>325</v>
      </c>
      <c r="C345" s="605"/>
      <c r="D345" s="170">
        <v>19655</v>
      </c>
      <c r="E345" s="170">
        <v>19440</v>
      </c>
      <c r="F345" s="170">
        <v>19225</v>
      </c>
      <c r="G345" s="170">
        <v>19010</v>
      </c>
      <c r="H345" s="170">
        <v>18790</v>
      </c>
      <c r="I345" s="170">
        <v>18575</v>
      </c>
      <c r="J345" s="170">
        <v>18360</v>
      </c>
      <c r="K345" s="170">
        <v>18150</v>
      </c>
      <c r="L345" s="620"/>
      <c r="M345" s="623"/>
    </row>
    <row r="346" spans="2:13">
      <c r="B346" s="155" t="s">
        <v>307</v>
      </c>
      <c r="C346" s="153"/>
      <c r="D346" s="168"/>
      <c r="E346" s="167"/>
      <c r="F346" s="167"/>
      <c r="G346" s="167"/>
      <c r="H346" s="167"/>
      <c r="I346" s="167"/>
      <c r="J346" s="167"/>
      <c r="K346" s="166"/>
      <c r="L346" s="620"/>
      <c r="M346" s="623"/>
    </row>
    <row r="347" spans="2:13">
      <c r="B347" s="155"/>
      <c r="C347" s="153"/>
      <c r="D347" s="165"/>
      <c r="E347" s="164"/>
      <c r="F347" s="164"/>
      <c r="G347" s="164"/>
      <c r="H347" s="164"/>
      <c r="I347" s="164"/>
      <c r="J347" s="164"/>
      <c r="K347" s="163"/>
      <c r="L347" s="620"/>
      <c r="M347" s="623"/>
    </row>
    <row r="348" spans="2:13">
      <c r="B348" s="155"/>
      <c r="C348" s="153"/>
      <c r="D348" s="165"/>
      <c r="E348" s="164"/>
      <c r="F348" s="164"/>
      <c r="G348" s="164"/>
      <c r="H348" s="164"/>
      <c r="I348" s="164"/>
      <c r="J348" s="164"/>
      <c r="K348" s="163"/>
      <c r="L348" s="620"/>
      <c r="M348" s="623"/>
    </row>
    <row r="349" spans="2:13">
      <c r="B349" s="616" t="s">
        <v>324</v>
      </c>
      <c r="C349" s="608"/>
      <c r="D349" s="165"/>
      <c r="E349" s="164"/>
      <c r="F349" s="164"/>
      <c r="G349" s="164"/>
      <c r="H349" s="164"/>
      <c r="I349" s="164"/>
      <c r="J349" s="164"/>
      <c r="K349" s="163"/>
      <c r="L349" s="620"/>
      <c r="M349" s="623"/>
    </row>
    <row r="350" spans="2:13">
      <c r="B350" s="155"/>
      <c r="C350" s="153"/>
      <c r="D350" s="606" t="s">
        <v>323</v>
      </c>
      <c r="E350" s="607"/>
      <c r="F350" s="607"/>
      <c r="G350" s="607"/>
      <c r="H350" s="607"/>
      <c r="I350" s="607"/>
      <c r="J350" s="607"/>
      <c r="K350" s="608"/>
      <c r="L350" s="620"/>
      <c r="M350" s="623"/>
    </row>
    <row r="351" spans="2:13">
      <c r="B351" s="616" t="s">
        <v>322</v>
      </c>
      <c r="C351" s="608"/>
      <c r="D351" s="165"/>
      <c r="E351" s="164"/>
      <c r="F351" s="164"/>
      <c r="G351" s="164"/>
      <c r="H351" s="164"/>
      <c r="I351" s="164"/>
      <c r="J351" s="164"/>
      <c r="K351" s="163"/>
      <c r="L351" s="620"/>
      <c r="M351" s="623"/>
    </row>
    <row r="352" spans="2:13">
      <c r="B352" s="179"/>
      <c r="C352" s="163"/>
      <c r="D352" s="606" t="s">
        <v>321</v>
      </c>
      <c r="E352" s="607"/>
      <c r="F352" s="607"/>
      <c r="G352" s="607"/>
      <c r="H352" s="607"/>
      <c r="I352" s="607"/>
      <c r="J352" s="607"/>
      <c r="K352" s="608"/>
      <c r="L352" s="620"/>
      <c r="M352" s="623"/>
    </row>
    <row r="353" spans="2:13">
      <c r="B353" s="155" t="s">
        <v>315</v>
      </c>
      <c r="C353" s="153"/>
      <c r="D353" s="165"/>
      <c r="E353" s="164"/>
      <c r="F353" s="164"/>
      <c r="G353" s="164"/>
      <c r="H353" s="164"/>
      <c r="I353" s="164"/>
      <c r="J353" s="164"/>
      <c r="K353" s="163"/>
      <c r="L353" s="620"/>
      <c r="M353" s="623"/>
    </row>
    <row r="354" spans="2:13">
      <c r="B354" s="155"/>
      <c r="C354" s="153"/>
      <c r="D354" s="165"/>
      <c r="E354" s="164"/>
      <c r="F354" s="164"/>
      <c r="G354" s="164"/>
      <c r="H354" s="164"/>
      <c r="I354" s="164"/>
      <c r="J354" s="164"/>
      <c r="K354" s="163"/>
      <c r="L354" s="620"/>
      <c r="M354" s="623"/>
    </row>
    <row r="355" spans="2:13">
      <c r="B355" s="152"/>
      <c r="C355" s="162"/>
      <c r="D355" s="161" t="s">
        <v>307</v>
      </c>
      <c r="E355" s="154"/>
      <c r="F355" s="154"/>
      <c r="G355" s="154"/>
      <c r="H355" s="154"/>
      <c r="I355" s="154"/>
      <c r="J355" s="154"/>
      <c r="K355" s="153"/>
      <c r="L355" s="620"/>
      <c r="M355" s="623"/>
    </row>
    <row r="356" spans="2:13">
      <c r="B356" s="178" t="s">
        <v>307</v>
      </c>
      <c r="C356" s="177"/>
      <c r="D356" s="176"/>
      <c r="E356" s="175"/>
      <c r="F356" s="175"/>
      <c r="G356" s="175"/>
      <c r="H356" s="175"/>
      <c r="I356" s="175"/>
      <c r="J356" s="175"/>
      <c r="K356" s="174"/>
      <c r="L356" s="620"/>
      <c r="M356" s="623"/>
    </row>
    <row r="357" spans="2:13">
      <c r="B357" s="173" t="s">
        <v>314</v>
      </c>
      <c r="C357" s="166"/>
      <c r="D357" s="172" t="s">
        <v>55</v>
      </c>
      <c r="E357" s="172" t="s">
        <v>55</v>
      </c>
      <c r="F357" s="172" t="s">
        <v>55</v>
      </c>
      <c r="G357" s="172" t="s">
        <v>55</v>
      </c>
      <c r="H357" s="172" t="s">
        <v>55</v>
      </c>
      <c r="I357" s="172" t="s">
        <v>55</v>
      </c>
      <c r="J357" s="172" t="s">
        <v>55</v>
      </c>
      <c r="K357" s="172" t="s">
        <v>55</v>
      </c>
      <c r="L357" s="620"/>
      <c r="M357" s="623"/>
    </row>
    <row r="358" spans="2:13">
      <c r="B358" s="604" t="s">
        <v>320</v>
      </c>
      <c r="C358" s="605"/>
      <c r="D358" s="170">
        <v>20450</v>
      </c>
      <c r="E358" s="170">
        <v>20235</v>
      </c>
      <c r="F358" s="170">
        <v>20020</v>
      </c>
      <c r="G358" s="170">
        <v>19805</v>
      </c>
      <c r="H358" s="170">
        <v>19585</v>
      </c>
      <c r="I358" s="170">
        <v>19375</v>
      </c>
      <c r="J358" s="170">
        <v>19160</v>
      </c>
      <c r="K358" s="170">
        <v>18945</v>
      </c>
      <c r="L358" s="620"/>
      <c r="M358" s="623"/>
    </row>
    <row r="359" spans="2:13">
      <c r="B359" s="155" t="s">
        <v>307</v>
      </c>
      <c r="C359" s="153"/>
      <c r="D359" s="168"/>
      <c r="E359" s="167"/>
      <c r="F359" s="167"/>
      <c r="G359" s="167"/>
      <c r="H359" s="167"/>
      <c r="I359" s="167"/>
      <c r="J359" s="167"/>
      <c r="K359" s="166"/>
      <c r="L359" s="620"/>
      <c r="M359" s="623"/>
    </row>
    <row r="360" spans="2:13">
      <c r="B360" s="155"/>
      <c r="C360" s="153"/>
      <c r="D360" s="165"/>
      <c r="E360" s="164"/>
      <c r="F360" s="164"/>
      <c r="G360" s="164"/>
      <c r="H360" s="164"/>
      <c r="I360" s="164"/>
      <c r="J360" s="164"/>
      <c r="K360" s="163"/>
      <c r="L360" s="620"/>
      <c r="M360" s="623"/>
    </row>
    <row r="361" spans="2:13">
      <c r="B361" s="155"/>
      <c r="C361" s="153"/>
      <c r="D361" s="165"/>
      <c r="E361" s="164"/>
      <c r="F361" s="164"/>
      <c r="G361" s="164"/>
      <c r="H361" s="164"/>
      <c r="I361" s="164"/>
      <c r="J361" s="164"/>
      <c r="K361" s="163"/>
      <c r="L361" s="620"/>
      <c r="M361" s="623"/>
    </row>
    <row r="362" spans="2:13">
      <c r="B362" s="616" t="s">
        <v>319</v>
      </c>
      <c r="C362" s="608"/>
      <c r="D362" s="165"/>
      <c r="E362" s="164"/>
      <c r="F362" s="164"/>
      <c r="G362" s="164"/>
      <c r="H362" s="164"/>
      <c r="I362" s="164"/>
      <c r="J362" s="164"/>
      <c r="K362" s="163"/>
      <c r="L362" s="620"/>
      <c r="M362" s="623"/>
    </row>
    <row r="363" spans="2:13">
      <c r="B363" s="155"/>
      <c r="C363" s="153"/>
      <c r="D363" s="606" t="s">
        <v>318</v>
      </c>
      <c r="E363" s="607"/>
      <c r="F363" s="607"/>
      <c r="G363" s="607"/>
      <c r="H363" s="607"/>
      <c r="I363" s="607"/>
      <c r="J363" s="607"/>
      <c r="K363" s="608"/>
      <c r="L363" s="620"/>
      <c r="M363" s="623"/>
    </row>
    <row r="364" spans="2:13">
      <c r="B364" s="616" t="s">
        <v>317</v>
      </c>
      <c r="C364" s="608"/>
      <c r="D364" s="165"/>
      <c r="E364" s="164"/>
      <c r="F364" s="164"/>
      <c r="G364" s="164"/>
      <c r="H364" s="164"/>
      <c r="I364" s="164"/>
      <c r="J364" s="164"/>
      <c r="K364" s="163"/>
      <c r="L364" s="620"/>
      <c r="M364" s="623"/>
    </row>
    <row r="365" spans="2:13">
      <c r="B365" s="179"/>
      <c r="C365" s="163"/>
      <c r="D365" s="606" t="s">
        <v>316</v>
      </c>
      <c r="E365" s="607"/>
      <c r="F365" s="607"/>
      <c r="G365" s="607"/>
      <c r="H365" s="607"/>
      <c r="I365" s="607"/>
      <c r="J365" s="607"/>
      <c r="K365" s="608"/>
      <c r="L365" s="620"/>
      <c r="M365" s="623"/>
    </row>
    <row r="366" spans="2:13">
      <c r="B366" s="155" t="s">
        <v>315</v>
      </c>
      <c r="C366" s="153"/>
      <c r="D366" s="165"/>
      <c r="E366" s="164"/>
      <c r="F366" s="164"/>
      <c r="G366" s="164"/>
      <c r="H366" s="164"/>
      <c r="I366" s="164"/>
      <c r="J366" s="164"/>
      <c r="K366" s="163"/>
      <c r="L366" s="620"/>
      <c r="M366" s="623"/>
    </row>
    <row r="367" spans="2:13">
      <c r="B367" s="155"/>
      <c r="C367" s="153"/>
      <c r="D367" s="165"/>
      <c r="E367" s="164"/>
      <c r="F367" s="164"/>
      <c r="G367" s="164"/>
      <c r="H367" s="164"/>
      <c r="I367" s="164"/>
      <c r="J367" s="164"/>
      <c r="K367" s="163"/>
      <c r="L367" s="620"/>
      <c r="M367" s="623"/>
    </row>
    <row r="368" spans="2:13">
      <c r="B368" s="152"/>
      <c r="C368" s="162"/>
      <c r="D368" s="161" t="s">
        <v>307</v>
      </c>
      <c r="E368" s="154"/>
      <c r="F368" s="154"/>
      <c r="G368" s="154"/>
      <c r="H368" s="154"/>
      <c r="I368" s="154"/>
      <c r="J368" s="154"/>
      <c r="K368" s="153"/>
      <c r="L368" s="620"/>
      <c r="M368" s="623"/>
    </row>
    <row r="369" spans="2:13">
      <c r="B369" s="178" t="s">
        <v>307</v>
      </c>
      <c r="C369" s="177"/>
      <c r="D369" s="176"/>
      <c r="E369" s="175"/>
      <c r="F369" s="175"/>
      <c r="G369" s="175"/>
      <c r="H369" s="175"/>
      <c r="I369" s="175"/>
      <c r="J369" s="175"/>
      <c r="K369" s="174"/>
      <c r="L369" s="620"/>
      <c r="M369" s="624"/>
    </row>
    <row r="370" spans="2:13">
      <c r="B370" s="173" t="s">
        <v>314</v>
      </c>
      <c r="C370" s="166"/>
      <c r="D370" s="172" t="s">
        <v>55</v>
      </c>
      <c r="E370" s="172" t="s">
        <v>55</v>
      </c>
      <c r="F370" s="172" t="s">
        <v>55</v>
      </c>
      <c r="G370" s="172" t="s">
        <v>55</v>
      </c>
      <c r="H370" s="172" t="s">
        <v>55</v>
      </c>
      <c r="I370" s="172" t="s">
        <v>55</v>
      </c>
      <c r="J370" s="172" t="s">
        <v>55</v>
      </c>
      <c r="K370" s="172" t="s">
        <v>55</v>
      </c>
      <c r="L370" s="620"/>
      <c r="M370" s="171" t="s">
        <v>55</v>
      </c>
    </row>
    <row r="371" spans="2:13">
      <c r="B371" s="604" t="s">
        <v>313</v>
      </c>
      <c r="C371" s="605"/>
      <c r="D371" s="170">
        <v>37400</v>
      </c>
      <c r="E371" s="170">
        <v>37185</v>
      </c>
      <c r="F371" s="170">
        <v>36970</v>
      </c>
      <c r="G371" s="170">
        <v>36755</v>
      </c>
      <c r="H371" s="170">
        <v>36535</v>
      </c>
      <c r="I371" s="170">
        <v>36325</v>
      </c>
      <c r="J371" s="170">
        <v>36110</v>
      </c>
      <c r="K371" s="170">
        <v>35895</v>
      </c>
      <c r="L371" s="620"/>
      <c r="M371" s="169">
        <v>28643</v>
      </c>
    </row>
    <row r="372" spans="2:13">
      <c r="B372" s="155" t="s">
        <v>307</v>
      </c>
      <c r="C372" s="153"/>
      <c r="D372" s="168"/>
      <c r="E372" s="167"/>
      <c r="F372" s="167"/>
      <c r="G372" s="167"/>
      <c r="H372" s="167"/>
      <c r="I372" s="167"/>
      <c r="J372" s="167"/>
      <c r="K372" s="166"/>
      <c r="L372" s="620"/>
      <c r="M372" s="609" t="s">
        <v>312</v>
      </c>
    </row>
    <row r="373" spans="2:13">
      <c r="B373" s="155"/>
      <c r="C373" s="153"/>
      <c r="D373" s="165"/>
      <c r="E373" s="164"/>
      <c r="F373" s="164"/>
      <c r="G373" s="164"/>
      <c r="H373" s="164"/>
      <c r="I373" s="164"/>
      <c r="J373" s="164"/>
      <c r="K373" s="163"/>
      <c r="L373" s="620"/>
      <c r="M373" s="610"/>
    </row>
    <row r="374" spans="2:13">
      <c r="B374" s="155"/>
      <c r="C374" s="153"/>
      <c r="D374" s="165"/>
      <c r="E374" s="164"/>
      <c r="F374" s="164"/>
      <c r="G374" s="164"/>
      <c r="H374" s="164"/>
      <c r="I374" s="164"/>
      <c r="J374" s="164"/>
      <c r="K374" s="163"/>
      <c r="L374" s="620"/>
      <c r="M374" s="610"/>
    </row>
    <row r="375" spans="2:13">
      <c r="B375" s="155" t="s">
        <v>307</v>
      </c>
      <c r="C375" s="153"/>
      <c r="D375" s="165"/>
      <c r="E375" s="164"/>
      <c r="F375" s="164"/>
      <c r="G375" s="164"/>
      <c r="H375" s="164"/>
      <c r="I375" s="164"/>
      <c r="J375" s="164"/>
      <c r="K375" s="163"/>
      <c r="L375" s="620"/>
      <c r="M375" s="610"/>
    </row>
    <row r="376" spans="2:13">
      <c r="B376" s="616" t="s">
        <v>311</v>
      </c>
      <c r="C376" s="608"/>
      <c r="D376" s="606" t="s">
        <v>310</v>
      </c>
      <c r="E376" s="607"/>
      <c r="F376" s="607"/>
      <c r="G376" s="607"/>
      <c r="H376" s="607"/>
      <c r="I376" s="607"/>
      <c r="J376" s="607"/>
      <c r="K376" s="608"/>
      <c r="L376" s="620"/>
      <c r="M376" s="610"/>
    </row>
    <row r="377" spans="2:13">
      <c r="B377" s="155"/>
      <c r="C377" s="153"/>
      <c r="D377" s="165"/>
      <c r="E377" s="164"/>
      <c r="F377" s="164"/>
      <c r="G377" s="164"/>
      <c r="H377" s="164"/>
      <c r="I377" s="164"/>
      <c r="J377" s="164"/>
      <c r="K377" s="163"/>
      <c r="L377" s="620"/>
      <c r="M377" s="610"/>
    </row>
    <row r="378" spans="2:13">
      <c r="B378" s="155"/>
      <c r="C378" s="153"/>
      <c r="D378" s="165"/>
      <c r="E378" s="164"/>
      <c r="F378" s="164"/>
      <c r="G378" s="164"/>
      <c r="H378" s="164"/>
      <c r="I378" s="164"/>
      <c r="J378" s="164"/>
      <c r="K378" s="163"/>
      <c r="L378" s="620"/>
      <c r="M378" s="610"/>
    </row>
    <row r="379" spans="2:13">
      <c r="B379" s="155" t="s">
        <v>309</v>
      </c>
      <c r="C379" s="163"/>
      <c r="D379" s="606" t="s">
        <v>308</v>
      </c>
      <c r="E379" s="607"/>
      <c r="F379" s="607"/>
      <c r="G379" s="607"/>
      <c r="H379" s="607"/>
      <c r="I379" s="607"/>
      <c r="J379" s="607"/>
      <c r="K379" s="608"/>
      <c r="L379" s="620"/>
      <c r="M379" s="610"/>
    </row>
    <row r="380" spans="2:13">
      <c r="B380" s="155"/>
      <c r="C380" s="153"/>
      <c r="D380" s="165"/>
      <c r="E380" s="164"/>
      <c r="F380" s="164"/>
      <c r="G380" s="164"/>
      <c r="H380" s="164"/>
      <c r="I380" s="164"/>
      <c r="J380" s="164"/>
      <c r="K380" s="163"/>
      <c r="L380" s="620"/>
      <c r="M380" s="610"/>
    </row>
    <row r="381" spans="2:13">
      <c r="B381" s="152"/>
      <c r="C381" s="162"/>
      <c r="D381" s="161" t="s">
        <v>307</v>
      </c>
      <c r="E381" s="154"/>
      <c r="F381" s="154"/>
      <c r="G381" s="154"/>
      <c r="H381" s="154"/>
      <c r="I381" s="154"/>
      <c r="J381" s="154"/>
      <c r="K381" s="153"/>
      <c r="L381" s="620"/>
      <c r="M381" s="610"/>
    </row>
    <row r="382" spans="2:13" ht="14.25" thickBot="1">
      <c r="B382" s="160" t="s">
        <v>307</v>
      </c>
      <c r="C382" s="159"/>
      <c r="D382" s="158"/>
      <c r="E382" s="157"/>
      <c r="F382" s="157"/>
      <c r="G382" s="157"/>
      <c r="H382" s="157"/>
      <c r="I382" s="157"/>
      <c r="J382" s="157"/>
      <c r="K382" s="156"/>
      <c r="L382" s="621"/>
      <c r="M382" s="611"/>
    </row>
    <row r="383" spans="2:13">
      <c r="B383" s="152"/>
      <c r="C383" s="151"/>
      <c r="D383" s="150"/>
      <c r="E383" s="150"/>
      <c r="F383" s="150"/>
      <c r="G383" s="150"/>
      <c r="H383" s="150"/>
      <c r="I383" s="150"/>
      <c r="J383" s="150"/>
      <c r="K383" s="149"/>
      <c r="L383" s="617" t="s">
        <v>306</v>
      </c>
      <c r="M383" s="614" t="s">
        <v>305</v>
      </c>
    </row>
    <row r="384" spans="2:13">
      <c r="B384" s="152"/>
      <c r="C384" s="151"/>
      <c r="D384" s="150"/>
      <c r="E384" s="150"/>
      <c r="F384" s="150"/>
      <c r="G384" s="150"/>
      <c r="H384" s="150"/>
      <c r="I384" s="150"/>
      <c r="J384" s="150"/>
      <c r="K384" s="149"/>
      <c r="L384" s="617"/>
      <c r="M384" s="614"/>
    </row>
    <row r="385" spans="2:13">
      <c r="B385" s="152"/>
      <c r="C385" s="151"/>
      <c r="D385" s="150"/>
      <c r="E385" s="150"/>
      <c r="F385" s="150"/>
      <c r="G385" s="150"/>
      <c r="H385" s="150"/>
      <c r="I385" s="150"/>
      <c r="J385" s="150"/>
      <c r="K385" s="149"/>
      <c r="L385" s="617"/>
      <c r="M385" s="614"/>
    </row>
    <row r="386" spans="2:13">
      <c r="B386" s="152"/>
      <c r="C386" s="151"/>
      <c r="D386" s="150"/>
      <c r="E386" s="150"/>
      <c r="F386" s="150"/>
      <c r="G386" s="150"/>
      <c r="H386" s="150"/>
      <c r="I386" s="150"/>
      <c r="J386" s="150"/>
      <c r="K386" s="149"/>
      <c r="L386" s="617"/>
      <c r="M386" s="614"/>
    </row>
    <row r="387" spans="2:13">
      <c r="B387" s="152"/>
      <c r="C387" s="151"/>
      <c r="D387" s="150"/>
      <c r="E387" s="150"/>
      <c r="F387" s="150"/>
      <c r="G387" s="150"/>
      <c r="H387" s="150"/>
      <c r="I387" s="150"/>
      <c r="J387" s="150"/>
      <c r="K387" s="149"/>
      <c r="L387" s="617"/>
      <c r="M387" s="614"/>
    </row>
    <row r="388" spans="2:13">
      <c r="B388" s="152"/>
      <c r="C388" s="151"/>
      <c r="D388" s="150"/>
      <c r="E388" s="150"/>
      <c r="F388" s="150"/>
      <c r="G388" s="150"/>
      <c r="H388" s="150"/>
      <c r="I388" s="150"/>
      <c r="J388" s="150"/>
      <c r="K388" s="149"/>
      <c r="L388" s="617"/>
      <c r="M388" s="614"/>
    </row>
    <row r="389" spans="2:13">
      <c r="B389" s="616" t="s">
        <v>304</v>
      </c>
      <c r="C389" s="607"/>
      <c r="D389" s="607"/>
      <c r="E389" s="607"/>
      <c r="F389" s="607"/>
      <c r="G389" s="607"/>
      <c r="H389" s="607"/>
      <c r="I389" s="607"/>
      <c r="J389" s="607"/>
      <c r="K389" s="608"/>
      <c r="L389" s="617"/>
      <c r="M389" s="614"/>
    </row>
    <row r="390" spans="2:13">
      <c r="B390" s="152"/>
      <c r="C390" s="151"/>
      <c r="D390" s="150"/>
      <c r="E390" s="150"/>
      <c r="F390" s="150"/>
      <c r="G390" s="150"/>
      <c r="H390" s="150"/>
      <c r="I390" s="150"/>
      <c r="J390" s="150"/>
      <c r="K390" s="149"/>
      <c r="L390" s="617"/>
      <c r="M390" s="614"/>
    </row>
    <row r="391" spans="2:13">
      <c r="B391" s="152"/>
      <c r="C391" s="151"/>
      <c r="D391" s="150"/>
      <c r="E391" s="150"/>
      <c r="F391" s="150"/>
      <c r="G391" s="150"/>
      <c r="H391" s="150"/>
      <c r="I391" s="150"/>
      <c r="J391" s="150"/>
      <c r="K391" s="149"/>
      <c r="L391" s="617"/>
      <c r="M391" s="614"/>
    </row>
    <row r="392" spans="2:13">
      <c r="B392" s="616" t="s">
        <v>303</v>
      </c>
      <c r="C392" s="607"/>
      <c r="D392" s="607"/>
      <c r="E392" s="607"/>
      <c r="F392" s="607"/>
      <c r="G392" s="607"/>
      <c r="H392" s="607"/>
      <c r="I392" s="607"/>
      <c r="J392" s="607"/>
      <c r="K392" s="608"/>
      <c r="L392" s="617"/>
      <c r="M392" s="614"/>
    </row>
    <row r="393" spans="2:13">
      <c r="B393" s="152"/>
      <c r="C393" s="151"/>
      <c r="D393" s="150"/>
      <c r="E393" s="150"/>
      <c r="F393" s="150"/>
      <c r="G393" s="150"/>
      <c r="H393" s="150"/>
      <c r="I393" s="150"/>
      <c r="J393" s="150"/>
      <c r="K393" s="149"/>
      <c r="L393" s="617"/>
      <c r="M393" s="614"/>
    </row>
    <row r="394" spans="2:13">
      <c r="B394" s="152"/>
      <c r="C394" s="151"/>
      <c r="D394" s="150"/>
      <c r="E394" s="150"/>
      <c r="F394" s="150"/>
      <c r="G394" s="150"/>
      <c r="H394" s="150"/>
      <c r="I394" s="150"/>
      <c r="J394" s="150"/>
      <c r="K394" s="149"/>
      <c r="L394" s="617"/>
      <c r="M394" s="614"/>
    </row>
    <row r="395" spans="2:13">
      <c r="B395" s="152"/>
      <c r="C395" s="151"/>
      <c r="D395" s="150"/>
      <c r="E395" s="150"/>
      <c r="F395" s="150"/>
      <c r="G395" s="150"/>
      <c r="H395" s="150"/>
      <c r="I395" s="150"/>
      <c r="J395" s="150"/>
      <c r="K395" s="149"/>
      <c r="L395" s="617"/>
      <c r="M395" s="614"/>
    </row>
    <row r="396" spans="2:13">
      <c r="B396" s="152"/>
      <c r="C396" s="151"/>
      <c r="D396" s="150"/>
      <c r="E396" s="150"/>
      <c r="F396" s="150"/>
      <c r="G396" s="150"/>
      <c r="H396" s="150"/>
      <c r="I396" s="150"/>
      <c r="J396" s="150"/>
      <c r="K396" s="149"/>
      <c r="L396" s="617"/>
      <c r="M396" s="614"/>
    </row>
    <row r="397" spans="2:13" ht="14.25" thickBot="1">
      <c r="B397" s="148"/>
      <c r="C397" s="147"/>
      <c r="D397" s="147"/>
      <c r="E397" s="147"/>
      <c r="F397" s="147"/>
      <c r="G397" s="147"/>
      <c r="H397" s="147"/>
      <c r="I397" s="147"/>
      <c r="J397" s="147"/>
      <c r="K397" s="146"/>
      <c r="L397" s="618"/>
      <c r="M397" s="615"/>
    </row>
    <row r="398" spans="2:13">
      <c r="B398" s="612" t="s">
        <v>302</v>
      </c>
      <c r="C398" s="612"/>
      <c r="D398" s="612"/>
      <c r="E398" s="612"/>
      <c r="F398" s="612"/>
      <c r="G398" s="612"/>
      <c r="H398" s="612"/>
      <c r="I398" s="612"/>
      <c r="J398" s="612"/>
      <c r="K398" s="612"/>
      <c r="L398" s="612"/>
      <c r="M398" s="612"/>
    </row>
    <row r="399" spans="2:13">
      <c r="B399" s="144" t="s">
        <v>301</v>
      </c>
      <c r="C399" s="145"/>
      <c r="D399" s="145"/>
      <c r="E399" s="145"/>
      <c r="F399" s="145"/>
      <c r="G399" s="145"/>
      <c r="H399" s="145"/>
      <c r="I399" s="145"/>
      <c r="J399" s="145"/>
      <c r="K399" s="145"/>
      <c r="L399" s="145"/>
      <c r="M399" s="145"/>
    </row>
    <row r="400" spans="2:13">
      <c r="B400" s="144" t="s">
        <v>300</v>
      </c>
      <c r="C400" s="145"/>
      <c r="D400" s="145"/>
      <c r="E400" s="145"/>
      <c r="F400" s="145"/>
      <c r="G400" s="145"/>
      <c r="H400" s="145"/>
      <c r="I400" s="145"/>
      <c r="J400" s="145"/>
      <c r="K400" s="145"/>
      <c r="L400" s="145"/>
      <c r="M400" s="145"/>
    </row>
    <row r="401" spans="2:13">
      <c r="B401" s="144" t="s">
        <v>299</v>
      </c>
      <c r="C401" s="145"/>
      <c r="D401" s="145"/>
      <c r="E401" s="145"/>
      <c r="F401" s="145"/>
      <c r="G401" s="145"/>
      <c r="H401" s="145"/>
      <c r="I401" s="145"/>
      <c r="J401" s="145"/>
      <c r="K401" s="145"/>
      <c r="L401" s="145"/>
      <c r="M401" s="145"/>
    </row>
    <row r="402" spans="2:13" ht="13.5" customHeight="1">
      <c r="B402" s="613" t="s">
        <v>298</v>
      </c>
      <c r="C402" s="613"/>
      <c r="D402" s="613"/>
      <c r="E402" s="613"/>
      <c r="F402" s="613"/>
      <c r="G402" s="613"/>
      <c r="H402" s="613"/>
      <c r="I402" s="613"/>
      <c r="J402" s="613"/>
      <c r="K402" s="613"/>
      <c r="L402" s="613"/>
      <c r="M402" s="613"/>
    </row>
    <row r="403" spans="2:13" ht="13.5" customHeight="1">
      <c r="B403" s="602" t="s">
        <v>297</v>
      </c>
      <c r="C403" s="602"/>
      <c r="D403" s="602"/>
      <c r="E403" s="602"/>
      <c r="F403" s="602"/>
      <c r="G403" s="602"/>
      <c r="H403" s="602"/>
      <c r="I403" s="602"/>
      <c r="J403" s="602"/>
      <c r="K403" s="602"/>
      <c r="L403" s="602"/>
      <c r="M403" s="602"/>
    </row>
    <row r="404" spans="2:13" ht="13.5" customHeight="1">
      <c r="B404" s="602" t="s">
        <v>296</v>
      </c>
      <c r="C404" s="602"/>
      <c r="D404" s="602"/>
      <c r="E404" s="602"/>
      <c r="F404" s="602"/>
      <c r="G404" s="602"/>
      <c r="H404" s="602"/>
      <c r="I404" s="602"/>
      <c r="J404" s="602"/>
      <c r="K404" s="602"/>
      <c r="L404" s="602"/>
      <c r="M404" s="602"/>
    </row>
    <row r="405" spans="2:13" ht="13.5" customHeight="1">
      <c r="B405" s="603" t="s">
        <v>295</v>
      </c>
      <c r="C405" s="603"/>
      <c r="D405" s="603"/>
      <c r="E405" s="603"/>
      <c r="F405" s="603"/>
      <c r="G405" s="603"/>
      <c r="H405" s="603"/>
      <c r="I405" s="603"/>
      <c r="J405" s="603"/>
      <c r="K405" s="603"/>
      <c r="L405" s="603"/>
      <c r="M405" s="603"/>
    </row>
    <row r="406" spans="2:13" ht="13.5" customHeight="1">
      <c r="B406" s="602" t="s">
        <v>294</v>
      </c>
      <c r="C406" s="602"/>
      <c r="D406" s="602"/>
      <c r="E406" s="602"/>
      <c r="F406" s="602"/>
      <c r="G406" s="602"/>
      <c r="H406" s="602"/>
      <c r="I406" s="602"/>
      <c r="J406" s="602"/>
      <c r="K406" s="602"/>
      <c r="L406" s="602"/>
      <c r="M406" s="602"/>
    </row>
    <row r="407" spans="2:13" ht="13.5" customHeight="1">
      <c r="B407" s="602" t="s">
        <v>293</v>
      </c>
      <c r="C407" s="602"/>
      <c r="D407" s="602"/>
      <c r="E407" s="602"/>
      <c r="F407" s="602"/>
      <c r="G407" s="602"/>
      <c r="H407" s="602"/>
      <c r="I407" s="602"/>
      <c r="J407" s="602"/>
      <c r="K407" s="602"/>
      <c r="L407" s="602"/>
      <c r="M407" s="602"/>
    </row>
    <row r="408" spans="2:13" ht="13.5" customHeight="1">
      <c r="B408" s="603" t="s">
        <v>292</v>
      </c>
      <c r="C408" s="603"/>
      <c r="D408" s="603"/>
      <c r="E408" s="603"/>
      <c r="F408" s="603"/>
      <c r="G408" s="603"/>
      <c r="H408" s="603"/>
      <c r="I408" s="603"/>
      <c r="J408" s="603"/>
      <c r="K408" s="603"/>
      <c r="L408" s="603"/>
      <c r="M408" s="603"/>
    </row>
    <row r="409" spans="2:13" ht="13.5" customHeight="1">
      <c r="B409" s="602" t="s">
        <v>291</v>
      </c>
      <c r="C409" s="602"/>
      <c r="D409" s="602"/>
      <c r="E409" s="602"/>
      <c r="F409" s="602"/>
      <c r="G409" s="602"/>
      <c r="H409" s="602"/>
      <c r="I409" s="602"/>
      <c r="J409" s="602"/>
      <c r="K409" s="602"/>
      <c r="L409" s="602"/>
      <c r="M409" s="602"/>
    </row>
    <row r="410" spans="2:13" ht="13.5" customHeight="1">
      <c r="B410" s="602" t="s">
        <v>290</v>
      </c>
      <c r="C410" s="602"/>
      <c r="D410" s="602"/>
      <c r="E410" s="602"/>
      <c r="F410" s="602"/>
      <c r="G410" s="602"/>
      <c r="H410" s="602"/>
      <c r="I410" s="602"/>
      <c r="J410" s="602"/>
      <c r="K410" s="602"/>
      <c r="L410" s="602"/>
      <c r="M410" s="602"/>
    </row>
    <row r="411" spans="2:13" ht="13.5" customHeight="1">
      <c r="B411" s="602" t="s">
        <v>289</v>
      </c>
      <c r="C411" s="602"/>
      <c r="D411" s="602"/>
      <c r="E411" s="602"/>
      <c r="F411" s="602"/>
      <c r="G411" s="602"/>
      <c r="H411" s="602"/>
      <c r="I411" s="602"/>
      <c r="J411" s="602"/>
      <c r="K411" s="602"/>
      <c r="L411" s="602"/>
      <c r="M411" s="602"/>
    </row>
    <row r="412" spans="2:13" ht="13.5" customHeight="1">
      <c r="B412" s="602" t="s">
        <v>288</v>
      </c>
      <c r="C412" s="602"/>
      <c r="D412" s="602"/>
      <c r="E412" s="602"/>
      <c r="F412" s="602"/>
      <c r="G412" s="602"/>
      <c r="H412" s="602"/>
      <c r="I412" s="602"/>
      <c r="J412" s="602"/>
      <c r="K412" s="602"/>
      <c r="L412" s="602"/>
      <c r="M412" s="602"/>
    </row>
    <row r="413" spans="2:13" ht="13.5" customHeight="1">
      <c r="B413" s="602" t="s">
        <v>287</v>
      </c>
      <c r="C413" s="602"/>
      <c r="D413" s="602"/>
      <c r="E413" s="602"/>
      <c r="F413" s="602"/>
      <c r="G413" s="602"/>
      <c r="H413" s="602"/>
      <c r="I413" s="602"/>
      <c r="J413" s="602"/>
      <c r="K413" s="602"/>
      <c r="L413" s="602"/>
      <c r="M413" s="602"/>
    </row>
    <row r="414" spans="2:13" ht="13.5" customHeight="1">
      <c r="B414" s="602" t="s">
        <v>286</v>
      </c>
      <c r="C414" s="602"/>
      <c r="D414" s="602"/>
      <c r="E414" s="602"/>
      <c r="F414" s="602"/>
      <c r="G414" s="602"/>
      <c r="H414" s="602"/>
      <c r="I414" s="602"/>
      <c r="J414" s="602"/>
      <c r="K414" s="602"/>
      <c r="L414" s="602"/>
      <c r="M414" s="602"/>
    </row>
    <row r="415" spans="2:13" ht="13.5" customHeight="1">
      <c r="B415" s="602" t="s">
        <v>285</v>
      </c>
      <c r="C415" s="602"/>
      <c r="D415" s="602"/>
      <c r="E415" s="602"/>
      <c r="F415" s="602"/>
      <c r="G415" s="602"/>
      <c r="H415" s="602"/>
      <c r="I415" s="602"/>
      <c r="J415" s="602"/>
      <c r="K415" s="602"/>
      <c r="L415" s="602"/>
      <c r="M415" s="602"/>
    </row>
    <row r="416" spans="2:13" ht="13.5" customHeight="1">
      <c r="B416" s="602" t="s">
        <v>284</v>
      </c>
      <c r="C416" s="602"/>
      <c r="D416" s="602"/>
      <c r="E416" s="602"/>
      <c r="F416" s="602"/>
      <c r="G416" s="602"/>
      <c r="H416" s="602"/>
      <c r="I416" s="602"/>
      <c r="J416" s="602"/>
      <c r="K416" s="602"/>
      <c r="L416" s="602"/>
      <c r="M416" s="602"/>
    </row>
    <row r="417" spans="2:13" ht="13.5" customHeight="1">
      <c r="B417" s="602" t="s">
        <v>283</v>
      </c>
      <c r="C417" s="602"/>
      <c r="D417" s="602"/>
      <c r="E417" s="602"/>
      <c r="F417" s="602"/>
      <c r="G417" s="602"/>
      <c r="H417" s="602"/>
      <c r="I417" s="602"/>
      <c r="J417" s="602"/>
      <c r="K417" s="602"/>
      <c r="L417" s="602"/>
      <c r="M417" s="602"/>
    </row>
    <row r="418" spans="2:13" ht="13.5" customHeight="1">
      <c r="B418" s="602" t="s">
        <v>282</v>
      </c>
      <c r="C418" s="602"/>
      <c r="D418" s="602"/>
      <c r="E418" s="602"/>
      <c r="F418" s="602"/>
      <c r="G418" s="602"/>
      <c r="H418" s="602"/>
      <c r="I418" s="602"/>
      <c r="J418" s="602"/>
      <c r="K418" s="602"/>
      <c r="L418" s="602"/>
      <c r="M418" s="602"/>
    </row>
    <row r="419" spans="2:13" ht="13.5" customHeight="1">
      <c r="B419" s="602" t="s">
        <v>281</v>
      </c>
      <c r="C419" s="602"/>
      <c r="D419" s="602"/>
      <c r="E419" s="602"/>
      <c r="F419" s="602"/>
      <c r="G419" s="602"/>
      <c r="H419" s="602"/>
      <c r="I419" s="602"/>
      <c r="J419" s="602"/>
      <c r="K419" s="602"/>
      <c r="L419" s="602"/>
      <c r="M419" s="602"/>
    </row>
    <row r="420" spans="2:13" ht="13.5" customHeight="1">
      <c r="B420" s="602" t="s">
        <v>280</v>
      </c>
      <c r="C420" s="602"/>
      <c r="D420" s="602"/>
      <c r="E420" s="602"/>
      <c r="F420" s="602"/>
      <c r="G420" s="602"/>
      <c r="H420" s="602"/>
      <c r="I420" s="602"/>
      <c r="J420" s="602"/>
      <c r="K420" s="602"/>
      <c r="L420" s="602"/>
      <c r="M420" s="602"/>
    </row>
    <row r="421" spans="2:13">
      <c r="B421" s="602" t="s">
        <v>279</v>
      </c>
      <c r="C421" s="602"/>
      <c r="D421" s="602"/>
      <c r="E421" s="602"/>
      <c r="F421" s="602"/>
      <c r="G421" s="602"/>
      <c r="H421" s="602"/>
      <c r="I421" s="602"/>
      <c r="J421" s="602"/>
      <c r="K421" s="602"/>
      <c r="L421" s="602"/>
      <c r="M421" s="602"/>
    </row>
    <row r="422" spans="2:13">
      <c r="B422" s="602" t="s">
        <v>278</v>
      </c>
      <c r="C422" s="602"/>
      <c r="D422" s="602"/>
      <c r="E422" s="602"/>
      <c r="F422" s="602"/>
      <c r="G422" s="602"/>
      <c r="H422" s="602"/>
      <c r="I422" s="602"/>
      <c r="J422" s="602"/>
      <c r="K422" s="602"/>
      <c r="L422" s="602"/>
      <c r="M422" s="602"/>
    </row>
    <row r="423" spans="2:13">
      <c r="B423" s="603" t="s">
        <v>277</v>
      </c>
      <c r="C423" s="603"/>
      <c r="D423" s="603"/>
      <c r="E423" s="603"/>
      <c r="F423" s="603"/>
      <c r="G423" s="603"/>
      <c r="H423" s="603"/>
      <c r="I423" s="603"/>
      <c r="J423" s="603"/>
      <c r="K423" s="603"/>
      <c r="L423" s="603"/>
      <c r="M423" s="603"/>
    </row>
    <row r="424" spans="2:13">
      <c r="B424" s="603" t="s">
        <v>276</v>
      </c>
      <c r="C424" s="603"/>
      <c r="D424" s="603"/>
      <c r="E424" s="603"/>
      <c r="F424" s="603"/>
      <c r="G424" s="603"/>
      <c r="H424" s="603"/>
      <c r="I424" s="603"/>
      <c r="J424" s="603"/>
      <c r="K424" s="603"/>
      <c r="L424" s="603"/>
      <c r="M424" s="603"/>
    </row>
    <row r="425" spans="2:13">
      <c r="B425" s="603" t="s">
        <v>275</v>
      </c>
      <c r="C425" s="603"/>
      <c r="D425" s="603"/>
      <c r="E425" s="603"/>
      <c r="F425" s="603"/>
      <c r="G425" s="603"/>
      <c r="H425" s="603"/>
      <c r="I425" s="603"/>
      <c r="J425" s="603"/>
      <c r="K425" s="603"/>
      <c r="L425" s="603"/>
      <c r="M425" s="603"/>
    </row>
    <row r="426" spans="2:13">
      <c r="B426" s="603" t="s">
        <v>274</v>
      </c>
      <c r="C426" s="603"/>
      <c r="D426" s="603"/>
      <c r="E426" s="603"/>
      <c r="F426" s="603"/>
      <c r="G426" s="603"/>
      <c r="H426" s="603"/>
      <c r="I426" s="603"/>
      <c r="J426" s="603"/>
      <c r="K426" s="603"/>
      <c r="L426" s="603"/>
      <c r="M426" s="603"/>
    </row>
    <row r="427" spans="2:13">
      <c r="B427" s="603" t="s">
        <v>273</v>
      </c>
      <c r="C427" s="603"/>
      <c r="D427" s="603"/>
      <c r="E427" s="603"/>
      <c r="F427" s="603"/>
      <c r="G427" s="603"/>
      <c r="H427" s="603"/>
      <c r="I427" s="603"/>
      <c r="J427" s="603"/>
      <c r="K427" s="603"/>
      <c r="L427" s="603"/>
      <c r="M427" s="603"/>
    </row>
    <row r="428" spans="2:13">
      <c r="B428" s="603" t="s">
        <v>272</v>
      </c>
      <c r="C428" s="603"/>
      <c r="D428" s="603"/>
      <c r="E428" s="603"/>
      <c r="F428" s="603"/>
      <c r="G428" s="603"/>
      <c r="H428" s="603"/>
      <c r="I428" s="603"/>
      <c r="J428" s="603"/>
      <c r="K428" s="603"/>
      <c r="L428" s="603"/>
      <c r="M428" s="603"/>
    </row>
  </sheetData>
  <mergeCells count="80">
    <mergeCell ref="B1:M1"/>
    <mergeCell ref="B285:C285"/>
    <mergeCell ref="D286:K286"/>
    <mergeCell ref="B287:C287"/>
    <mergeCell ref="B8:C8"/>
    <mergeCell ref="M282:M291"/>
    <mergeCell ref="D288:K288"/>
    <mergeCell ref="D379:K379"/>
    <mergeCell ref="D339:K339"/>
    <mergeCell ref="B319:C319"/>
    <mergeCell ref="B323:C323"/>
    <mergeCell ref="B2:M2"/>
    <mergeCell ref="B306:C306"/>
    <mergeCell ref="M294:M304"/>
    <mergeCell ref="B293:C293"/>
    <mergeCell ref="L282:L317"/>
    <mergeCell ref="D311:K311"/>
    <mergeCell ref="B312:C312"/>
    <mergeCell ref="B297:C297"/>
    <mergeCell ref="D298:K298"/>
    <mergeCell ref="D313:K313"/>
    <mergeCell ref="B299:C299"/>
    <mergeCell ref="D300:K300"/>
    <mergeCell ref="M307:M317"/>
    <mergeCell ref="B310:C310"/>
    <mergeCell ref="D324:K324"/>
    <mergeCell ref="B325:C325"/>
    <mergeCell ref="D326:K326"/>
    <mergeCell ref="B332:C332"/>
    <mergeCell ref="D350:K350"/>
    <mergeCell ref="B411:M411"/>
    <mergeCell ref="B412:M412"/>
    <mergeCell ref="B413:M413"/>
    <mergeCell ref="B410:M410"/>
    <mergeCell ref="L320:L382"/>
    <mergeCell ref="M320:M369"/>
    <mergeCell ref="D352:K352"/>
    <mergeCell ref="B358:C358"/>
    <mergeCell ref="B376:C376"/>
    <mergeCell ref="B338:C338"/>
    <mergeCell ref="B336:C336"/>
    <mergeCell ref="D337:K337"/>
    <mergeCell ref="D363:K363"/>
    <mergeCell ref="B364:C364"/>
    <mergeCell ref="B414:M414"/>
    <mergeCell ref="B418:M418"/>
    <mergeCell ref="B427:M427"/>
    <mergeCell ref="B428:M428"/>
    <mergeCell ref="B422:M422"/>
    <mergeCell ref="B415:M415"/>
    <mergeCell ref="B423:M423"/>
    <mergeCell ref="B424:M424"/>
    <mergeCell ref="B425:M425"/>
    <mergeCell ref="B426:M426"/>
    <mergeCell ref="B416:M416"/>
    <mergeCell ref="B417:M417"/>
    <mergeCell ref="B421:M421"/>
    <mergeCell ref="B420:M420"/>
    <mergeCell ref="B419:M419"/>
    <mergeCell ref="D365:K365"/>
    <mergeCell ref="B362:C362"/>
    <mergeCell ref="B351:C351"/>
    <mergeCell ref="B345:C345"/>
    <mergeCell ref="B349:C349"/>
    <mergeCell ref="B406:M406"/>
    <mergeCell ref="B407:M407"/>
    <mergeCell ref="B408:M408"/>
    <mergeCell ref="B409:M409"/>
    <mergeCell ref="B371:C371"/>
    <mergeCell ref="D376:K376"/>
    <mergeCell ref="M372:M382"/>
    <mergeCell ref="B403:M403"/>
    <mergeCell ref="B405:M405"/>
    <mergeCell ref="B398:M398"/>
    <mergeCell ref="B404:M404"/>
    <mergeCell ref="B402:M402"/>
    <mergeCell ref="M383:M397"/>
    <mergeCell ref="B389:K389"/>
    <mergeCell ref="B392:K392"/>
    <mergeCell ref="L383:L397"/>
  </mergeCells>
  <phoneticPr fontId="14"/>
  <printOptions horizontalCentered="1"/>
  <pageMargins left="0.19685039370078741" right="0.19685039370078741" top="0.78740157480314965" bottom="0.59055118110236227" header="0.51181102362204722" footer="0.31496062992125984"/>
  <pageSetup paperSize="9" scale="59" fitToWidth="0" fitToHeight="0" pageOrder="overThenDown" orientation="portrait" r:id="rId1"/>
  <headerFooter alignWithMargins="0">
    <oddHeader xml:space="preserve">&amp;R&amp;K000000
</oddHeader>
    <oddFooter>&amp;C&amp;P</oddFooter>
  </headerFooter>
  <rowBreaks count="6" manualBreakCount="6">
    <brk id="63" min="1" max="12" man="1"/>
    <brk id="123" min="1" max="12" man="1"/>
    <brk id="183" min="1" max="12" man="1"/>
    <brk id="243" min="1" max="12" man="1"/>
    <brk id="317" min="1" max="12" man="1"/>
    <brk id="382" min="1" max="1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33FEA-6956-495B-9F5F-7727503CF4B5}">
  <dimension ref="A1:G13"/>
  <sheetViews>
    <sheetView showGridLines="0" workbookViewId="0">
      <selection activeCell="H21" sqref="H21"/>
    </sheetView>
  </sheetViews>
  <sheetFormatPr defaultColWidth="3.125" defaultRowHeight="15" customHeight="1"/>
  <cols>
    <col min="3" max="3" width="4" customWidth="1"/>
    <col min="4" max="4" width="22.25" customWidth="1"/>
    <col min="5" max="5" width="32.75" customWidth="1"/>
    <col min="6" max="6" width="1.375" customWidth="1"/>
  </cols>
  <sheetData>
    <row r="1" spans="1:7" ht="15" customHeight="1">
      <c r="A1" s="250"/>
      <c r="B1" s="250"/>
      <c r="C1" s="250"/>
      <c r="D1" s="250"/>
      <c r="E1" s="250"/>
      <c r="F1" s="250"/>
      <c r="G1" s="250"/>
    </row>
    <row r="2" spans="1:7" ht="27" customHeight="1" thickBot="1">
      <c r="A2" s="250"/>
      <c r="B2" s="249" t="s">
        <v>409</v>
      </c>
      <c r="C2" s="250"/>
      <c r="D2" s="250"/>
      <c r="E2" s="250"/>
      <c r="F2" s="250"/>
      <c r="G2" s="250"/>
    </row>
    <row r="3" spans="1:7" ht="20.25" customHeight="1" thickTop="1">
      <c r="A3" s="250"/>
      <c r="B3" s="250"/>
      <c r="C3" s="252" t="s">
        <v>410</v>
      </c>
      <c r="D3" s="253" t="s">
        <v>415</v>
      </c>
      <c r="E3" s="254" t="s">
        <v>421</v>
      </c>
      <c r="F3" s="250"/>
      <c r="G3" s="250"/>
    </row>
    <row r="4" spans="1:7" ht="20.25" customHeight="1">
      <c r="A4" s="250"/>
      <c r="B4" s="250"/>
      <c r="C4" s="255" t="s">
        <v>411</v>
      </c>
      <c r="D4" s="251" t="s">
        <v>416</v>
      </c>
      <c r="E4" s="256" t="s">
        <v>422</v>
      </c>
      <c r="F4" s="250"/>
      <c r="G4" s="250"/>
    </row>
    <row r="5" spans="1:7" ht="34.5" customHeight="1">
      <c r="A5" s="250"/>
      <c r="B5" s="250"/>
      <c r="C5" s="255" t="s">
        <v>412</v>
      </c>
      <c r="D5" s="251" t="s">
        <v>417</v>
      </c>
      <c r="E5" s="257" t="s">
        <v>426</v>
      </c>
      <c r="F5" s="250"/>
      <c r="G5" s="250"/>
    </row>
    <row r="6" spans="1:7" ht="34.5" customHeight="1">
      <c r="A6" s="250"/>
      <c r="B6" s="250"/>
      <c r="C6" s="255" t="s">
        <v>413</v>
      </c>
      <c r="D6" s="251" t="s">
        <v>427</v>
      </c>
      <c r="E6" s="257" t="s">
        <v>428</v>
      </c>
      <c r="F6" s="250"/>
      <c r="G6" s="250"/>
    </row>
    <row r="7" spans="1:7" ht="20.25" customHeight="1">
      <c r="A7" s="250"/>
      <c r="B7" s="250"/>
      <c r="C7" s="255" t="s">
        <v>414</v>
      </c>
      <c r="D7" s="251" t="s">
        <v>418</v>
      </c>
      <c r="E7" s="256" t="s">
        <v>423</v>
      </c>
      <c r="F7" s="250"/>
      <c r="G7" s="250"/>
    </row>
    <row r="8" spans="1:7" ht="20.25" customHeight="1">
      <c r="A8" s="250"/>
      <c r="B8" s="250"/>
      <c r="C8" s="255" t="s">
        <v>436</v>
      </c>
      <c r="D8" s="251" t="s">
        <v>419</v>
      </c>
      <c r="E8" s="256" t="s">
        <v>424</v>
      </c>
      <c r="F8" s="250"/>
      <c r="G8" s="250"/>
    </row>
    <row r="9" spans="1:7" ht="20.25" customHeight="1">
      <c r="A9" s="250"/>
      <c r="B9" s="250"/>
      <c r="C9" s="255" t="s">
        <v>431</v>
      </c>
      <c r="D9" s="251" t="s">
        <v>420</v>
      </c>
      <c r="E9" s="256" t="s">
        <v>430</v>
      </c>
      <c r="F9" s="250"/>
      <c r="G9" s="250"/>
    </row>
    <row r="10" spans="1:7" ht="20.25" customHeight="1" thickBot="1">
      <c r="A10" s="250"/>
      <c r="B10" s="250"/>
      <c r="C10" s="258" t="s">
        <v>432</v>
      </c>
      <c r="D10" s="259" t="s">
        <v>425</v>
      </c>
      <c r="E10" s="260" t="s">
        <v>429</v>
      </c>
      <c r="F10" s="250"/>
      <c r="G10" s="250"/>
    </row>
    <row r="11" spans="1:7" ht="6.75" customHeight="1" thickTop="1">
      <c r="A11" s="250"/>
      <c r="B11" s="250"/>
      <c r="C11" s="250"/>
      <c r="D11" s="250"/>
      <c r="E11" s="250"/>
      <c r="F11" s="250"/>
      <c r="G11" s="250"/>
    </row>
    <row r="12" spans="1:7" ht="15" customHeight="1">
      <c r="A12" s="250"/>
      <c r="B12" s="250"/>
      <c r="C12" s="250"/>
      <c r="D12" s="250"/>
      <c r="E12" s="250"/>
      <c r="F12" s="250"/>
      <c r="G12" s="250"/>
    </row>
    <row r="13" spans="1:7" ht="15" customHeight="1">
      <c r="A13" s="250"/>
      <c r="B13" s="250"/>
      <c r="C13" s="250"/>
      <c r="D13" s="250"/>
      <c r="E13" s="250"/>
      <c r="F13" s="250"/>
      <c r="G13" s="250"/>
    </row>
  </sheetData>
  <phoneticPr fontId="1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CCDAFD03F6B0241A65283350AFC8051" ma:contentTypeVersion="20" ma:contentTypeDescription="新しいドキュメントを作成します。" ma:contentTypeScope="" ma:versionID="5c6873c6e4542440dcd51413b994f9d3">
  <xsd:schema xmlns:xsd="http://www.w3.org/2001/XMLSchema" xmlns:xs="http://www.w3.org/2001/XMLSchema" xmlns:p="http://schemas.microsoft.com/office/2006/metadata/properties" xmlns:ns1="http://schemas.microsoft.com/sharepoint/v3" xmlns:ns2="54f17a79-bd60-4945-9bde-af6a396b4e7c" xmlns:ns3="484d7c6c-1541-4d3e-b06d-e112c42c2ace" targetNamespace="http://schemas.microsoft.com/office/2006/metadata/properties" ma:root="true" ma:fieldsID="f3fd9238653538057d78912ec58dec70" ns1:_="" ns2:_="" ns3:_="">
    <xsd:import namespace="http://schemas.microsoft.com/sharepoint/v3"/>
    <xsd:import namespace="54f17a79-bd60-4945-9bde-af6a396b4e7c"/>
    <xsd:import namespace="484d7c6c-1541-4d3e-b06d-e112c42c2ac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1:_ip_UnifiedCompliancePolicyProperties" minOccurs="0"/>
                <xsd:element ref="ns1:_ip_UnifiedCompliancePolicyUIAc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統合コンプライアンス ポリシーのプロパティ" ma:hidden="true" ma:internalName="_ip_UnifiedCompliancePolicyProperties">
      <xsd:simpleType>
        <xsd:restriction base="dms:Note"/>
      </xsd:simpleType>
    </xsd:element>
    <xsd:element name="_ip_UnifiedCompliancePolicyUIAction" ma:index="17"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f17a79-bd60-4945-9bde-af6a396b4e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7803a934-d10e-43b7-8e97-64a01bf246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4d7c6c-1541-4d3e-b06d-e112c42c2ac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ae090056-a2e8-4582-abc9-bcdfdfa04325}" ma:internalName="TaxCatchAll" ma:showField="CatchAllData" ma:web="484d7c6c-1541-4d3e-b06d-e112c42c2a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54f17a79-bd60-4945-9bde-af6a396b4e7c">
      <Terms xmlns="http://schemas.microsoft.com/office/infopath/2007/PartnerControls"/>
    </lcf76f155ced4ddcb4097134ff3c332f>
    <TaxCatchAll xmlns="484d7c6c-1541-4d3e-b06d-e112c42c2ace" xsi:nil="true"/>
  </documentManagement>
</p:properties>
</file>

<file path=customXml/itemProps1.xml><?xml version="1.0" encoding="utf-8"?>
<ds:datastoreItem xmlns:ds="http://schemas.openxmlformats.org/officeDocument/2006/customXml" ds:itemID="{AD79CEBF-7DB8-477B-A3A5-7788297F32EA}">
  <ds:schemaRefs>
    <ds:schemaRef ds:uri="http://schemas.microsoft.com/sharepoint/v3/contenttype/forms"/>
  </ds:schemaRefs>
</ds:datastoreItem>
</file>

<file path=customXml/itemProps2.xml><?xml version="1.0" encoding="utf-8"?>
<ds:datastoreItem xmlns:ds="http://schemas.openxmlformats.org/officeDocument/2006/customXml" ds:itemID="{154FE8AA-DBF9-4474-8F6B-57D0E28FB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4f17a79-bd60-4945-9bde-af6a396b4e7c"/>
    <ds:schemaRef ds:uri="484d7c6c-1541-4d3e-b06d-e112c42c2a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4DDDE9-7D09-4652-8A8A-01F2A9E0E264}">
  <ds:schemaRefs>
    <ds:schemaRef ds:uri="http://www.w3.org/XML/1998/namespace"/>
    <ds:schemaRef ds:uri="http://schemas.microsoft.com/sharepoint/v3"/>
    <ds:schemaRef ds:uri="http://schemas.microsoft.com/office/2006/documentManagement/types"/>
    <ds:schemaRef ds:uri="http://purl.org/dc/dcmitype/"/>
    <ds:schemaRef ds:uri="54f17a79-bd60-4945-9bde-af6a396b4e7c"/>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484d7c6c-1541-4d3e-b06d-e112c42c2ace"/>
    <ds:schemaRef ds:uri="http://purl.org/dc/terms/"/>
  </ds:schemaRefs>
</ds:datastoreItem>
</file>

<file path=docMetadata/LabelInfo.xml><?xml version="1.0" encoding="utf-8"?>
<clbl:labelList xmlns:clbl="http://schemas.microsoft.com/office/2020/mipLabelMetadata">
  <clbl:label id="{f2f4969a-9b8f-4d92-939c-455bf916096d}" enabled="0" method="" siteId="{f2f4969a-9b8f-4d92-939c-455bf916096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はじめに</vt:lpstr>
      <vt:lpstr>入力シート (記入例)</vt:lpstr>
      <vt:lpstr>入力シート</vt:lpstr>
      <vt:lpstr>依頼書</vt:lpstr>
      <vt:lpstr>承諾書</vt:lpstr>
      <vt:lpstr>区分記載請求書</vt:lpstr>
      <vt:lpstr>謝金支払金額内訳書</vt:lpstr>
      <vt:lpstr>日額表（給与所得の場合）</vt:lpstr>
      <vt:lpstr>Sheet2</vt:lpstr>
      <vt:lpstr>Sheet4</vt:lpstr>
      <vt:lpstr>依頼書!Print_Area</vt:lpstr>
      <vt:lpstr>区分記載請求書!Print_Area</vt:lpstr>
      <vt:lpstr>謝金支払金額内訳書!Print_Area</vt:lpstr>
      <vt:lpstr>承諾書!Print_Area</vt:lpstr>
      <vt:lpstr>'日額表（給与所得の場合）'!Print_Area</vt:lpstr>
      <vt:lpstr>入力シート!Print_Area</vt:lpstr>
      <vt:lpstr>'入力シート (記入例)'!Print_Area</vt:lpstr>
      <vt:lpstr>'日額表（給与所得の場合）'!Print_Titles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鈴木 宏美</cp:lastModifiedBy>
  <cp:revision/>
  <cp:lastPrinted>2025-10-23T01:34:17Z</cp:lastPrinted>
  <dcterms:created xsi:type="dcterms:W3CDTF">2010-04-27T05:57:19Z</dcterms:created>
  <dcterms:modified xsi:type="dcterms:W3CDTF">2025-11-28T06:24:42Z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0x0101009CCDAFD03F6B0241A65283350AFC8051</vt:lpwstr>
  </property>
  <property fmtid="{D5CDD505-2E9C-101B-9397-08002B2CF9AE}" pid="3" name="MediaServiceImageTags">
    <vt:lpwstr/>
  </property>
</Properties>
</file>