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fileSharing readOnlyRecommended="1"/>
  <workbookPr/>
  <mc:AlternateContent xmlns:mc="http://schemas.openxmlformats.org/markup-compatibility/2006">
    <mc:Choice Requires="x15">
      <x15ac:absPath xmlns:x15ac="http://schemas.microsoft.com/office/spreadsheetml/2010/11/ac" url="https://jmjtmu.sharepoint.com/sites/bu-kaikei/Shared Documents/旅費/【非常勤・概算払用】旅費新制度様式/"/>
    </mc:Choice>
  </mc:AlternateContent>
  <xr:revisionPtr revIDLastSave="0" documentId="8_{5F087914-BAE6-4E2A-8851-EA915F0F3A30}" xr6:coauthVersionLast="47" xr6:coauthVersionMax="47" xr10:uidLastSave="{00000000-0000-0000-0000-000000000000}"/>
  <bookViews>
    <workbookView xWindow="-120" yWindow="-120" windowWidth="29040" windowHeight="15720" tabRatio="869" firstSheet="3" activeTab="3" xr2:uid="{00000000-000D-0000-FFFF-FFFF00000000}"/>
  </bookViews>
  <sheets>
    <sheet name="【国内】宿泊費・宿泊手当" sheetId="43" r:id="rId1"/>
    <sheet name="必要書類一覧" sheetId="41" r:id="rId2"/>
    <sheet name="【入力例】" sheetId="42" r:id="rId3"/>
    <sheet name="出張申請入力シート" sheetId="26" r:id="rId4"/>
    <sheet name="出張報告書" sheetId="7" r:id="rId5"/>
    <sheet name="旅行命令簿(教員用)" sheetId="40" r:id="rId6"/>
    <sheet name="旅行届(研究者用)" sheetId="35" r:id="rId7"/>
    <sheet name="出張依頼・理由書(研究協力者用)" sheetId="37" r:id="rId8"/>
    <sheet name="出張承諾書(研究協力者用)" sheetId="39" r:id="rId9"/>
    <sheet name="旅行日程表" sheetId="6" r:id="rId10"/>
    <sheet name="旅費計算内訳書" sheetId="30" r:id="rId11"/>
    <sheet name="交通費計算" sheetId="44" r:id="rId12"/>
    <sheet name="【第6号】旅行命令簿兼旅費請求内訳書" sheetId="45" r:id="rId13"/>
    <sheet name="交通費計算（日帰）" sheetId="46" r:id="rId14"/>
    <sheet name="【編集不可】" sheetId="12" state="hidden" r:id="rId15"/>
  </sheets>
  <definedNames>
    <definedName name="_xlnm._FilterDatabase" localSheetId="0" hidden="1">【国内】宿泊費・宿泊手当!$A$1:$C$1</definedName>
    <definedName name="_xlnm._FilterDatabase" localSheetId="14" hidden="1">【編集不可】!$M$2:$M$712</definedName>
    <definedName name="_xlnm._FilterDatabase" localSheetId="10" hidden="1">旅費計算内訳書!#REF!</definedName>
    <definedName name="_xlnm.Print_Area" localSheetId="12">【第6号】旅行命令簿兼旅費請求内訳書!$A$1:$AD$37</definedName>
    <definedName name="_xlnm.Print_Area" localSheetId="2">【入力例】!$B$3:$AD$44</definedName>
    <definedName name="_xlnm.Print_Area" localSheetId="11">交通費計算!$A$1:$N$65</definedName>
    <definedName name="_xlnm.Print_Area" localSheetId="13">'交通費計算（日帰）'!$A$1:$N$70</definedName>
    <definedName name="_xlnm.Print_Area" localSheetId="7">'出張依頼・理由書(研究協力者用)'!$A$1:$J$37</definedName>
    <definedName name="_xlnm.Print_Area" localSheetId="8">'出張承諾書(研究協力者用)'!$A$1:$J$34</definedName>
    <definedName name="_xlnm.Print_Area" localSheetId="3">出張申請入力シート!$B$3:$AD$43</definedName>
    <definedName name="_xlnm.Print_Area" localSheetId="4">出張報告書!$A$1:$AK$100</definedName>
    <definedName name="_xlnm.Print_Area" localSheetId="6">'旅行届(研究者用)'!$A$1:$J$39</definedName>
    <definedName name="_xlnm.Print_Area" localSheetId="9">旅行日程表!$A$1:$I$58</definedName>
    <definedName name="_xlnm.Print_Area" localSheetId="5">'旅行命令簿(教員用)'!$A$1:$AE$32</definedName>
    <definedName name="_xlnm.Print_Area" localSheetId="10">旅費計算内訳書!$A$1:$Y$83</definedName>
    <definedName name="研究科名">【編集不可】!$A$13:$D$13</definedName>
    <definedName name="校名">【編集不可】!$A$3:$A$3</definedName>
    <definedName name="財源">【編集不可】!$D$4:$D$26</definedName>
    <definedName name="首都大学東京">【編集不可】!$A$4:$A$10</definedName>
    <definedName name="所属">【編集不可】!$A$4:$A$10</definedName>
    <definedName name="職位">【編集不可】!$C$4:$C$22</definedName>
    <definedName name="食事の有無">【編集不可】!$M$3:$M$7</definedName>
    <definedName name="人文科学研究科">【編集不可】!$A$14:$A$19</definedName>
    <definedName name="創造工学専攻">【編集不可】!$B$5:$B$12</definedName>
    <definedName name="分野">【編集不可】!$B$4:$B$18</definedName>
    <definedName name="目的">【編集不可】!$L$4:$L$7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45" l="1"/>
  <c r="X32" i="45"/>
  <c r="J1" i="46"/>
  <c r="E63" i="44"/>
  <c r="E62" i="44"/>
  <c r="J1" i="44"/>
  <c r="Q36" i="30"/>
  <c r="Q40" i="30"/>
  <c r="Q44" i="30"/>
  <c r="AA31" i="45"/>
  <c r="X31" i="45"/>
  <c r="AA33" i="45" a="1"/>
  <c r="AA33" i="45" s="1"/>
  <c r="E13" i="45"/>
  <c r="E11" i="45"/>
  <c r="AB3" i="26" l="1"/>
  <c r="F15" i="26"/>
  <c r="X4" i="45"/>
  <c r="T4" i="45"/>
  <c r="B4" i="45"/>
  <c r="P13" i="45"/>
  <c r="M13" i="45"/>
  <c r="P11" i="45"/>
  <c r="M11" i="45"/>
  <c r="P9" i="45"/>
  <c r="M9" i="45"/>
  <c r="P4" i="45"/>
  <c r="B5" i="45"/>
  <c r="E68" i="46"/>
  <c r="B19" i="46"/>
  <c r="P2" i="46"/>
  <c r="E67" i="46" s="1"/>
  <c r="E69" i="46" s="1"/>
  <c r="AB23" i="45"/>
  <c r="Y23" i="45"/>
  <c r="Y26" i="45" s="1"/>
  <c r="D18" i="35" l="1"/>
  <c r="D17" i="35"/>
  <c r="D23" i="35"/>
  <c r="C23" i="35" s="1"/>
  <c r="D24" i="35"/>
  <c r="C24" i="35" s="1"/>
  <c r="D22" i="35"/>
  <c r="C22" i="35" s="1"/>
  <c r="Z32" i="30"/>
  <c r="K28" i="30"/>
  <c r="V64" i="7"/>
  <c r="Q64" i="7"/>
  <c r="G50" i="30" a="1"/>
  <c r="G50" i="30" s="1"/>
  <c r="G48" i="30" a="1"/>
  <c r="G48" i="30" s="1"/>
  <c r="Q48" i="30" l="1"/>
  <c r="Q52" i="30"/>
  <c r="Z40" i="30"/>
  <c r="Z42" i="30"/>
  <c r="Z36" i="30"/>
  <c r="Z38" i="30"/>
  <c r="K64" i="44"/>
  <c r="I64" i="44"/>
  <c r="Q32" i="30" s="1"/>
  <c r="E64" i="44"/>
  <c r="Q28" i="30" s="1"/>
  <c r="B37" i="44"/>
  <c r="B19" i="44"/>
  <c r="Q56" i="30" l="1"/>
  <c r="Q64" i="30" s="1"/>
  <c r="I58" i="30"/>
  <c r="K58" i="30"/>
  <c r="Q5" i="30"/>
  <c r="F28" i="30" l="1"/>
  <c r="L13" i="40" l="1"/>
  <c r="R7" i="40" l="1"/>
  <c r="L7" i="40"/>
  <c r="B7" i="40"/>
  <c r="H19" i="26"/>
  <c r="H56" i="6" a="1"/>
  <c r="H56" i="6" s="1"/>
  <c r="F7" i="30"/>
  <c r="S18" i="7"/>
  <c r="P35" i="26"/>
  <c r="P29" i="26"/>
  <c r="P23" i="26"/>
  <c r="K36" i="26" a="1"/>
  <c r="K36" i="26" s="1"/>
  <c r="AJ36" i="26"/>
  <c r="AL24" i="26"/>
  <c r="AK24" i="26"/>
  <c r="K24" i="26" s="1" a="1"/>
  <c r="K24" i="26" s="1"/>
  <c r="AJ24" i="26"/>
  <c r="K30" i="26" a="1"/>
  <c r="K30" i="26" s="1"/>
  <c r="AJ30" i="42"/>
  <c r="K30" i="42" s="1" a="1"/>
  <c r="K30" i="42" s="1"/>
  <c r="AL36" i="42"/>
  <c r="AK36" i="42"/>
  <c r="AJ36" i="42"/>
  <c r="AL30" i="42"/>
  <c r="AK30" i="42"/>
  <c r="AL24" i="42"/>
  <c r="AK24" i="42"/>
  <c r="K24" i="42" s="1" a="1"/>
  <c r="K24" i="42" s="1"/>
  <c r="AJ24" i="42"/>
  <c r="K36" i="42" a="1"/>
  <c r="K36" i="42" s="1"/>
  <c r="P35" i="42"/>
  <c r="L35" i="42"/>
  <c r="P29" i="42"/>
  <c r="L29" i="42"/>
  <c r="P23" i="42"/>
  <c r="L23" i="42"/>
  <c r="AJ30" i="26"/>
  <c r="AJ29" i="26"/>
  <c r="AJ35" i="26"/>
  <c r="E9" i="45" l="1"/>
  <c r="AE35" i="26"/>
  <c r="AE29" i="26"/>
  <c r="AL36" i="26"/>
  <c r="AK36" i="26"/>
  <c r="AL30" i="26"/>
  <c r="AK30" i="26"/>
  <c r="Y3" i="45" l="1"/>
  <c r="AA3" i="45"/>
  <c r="L17" i="40"/>
  <c r="C20" i="39"/>
  <c r="C20" i="37"/>
  <c r="C24" i="37"/>
  <c r="C24" i="39"/>
  <c r="C25" i="37"/>
  <c r="C25" i="39"/>
  <c r="C26" i="37"/>
  <c r="C26" i="39"/>
  <c r="C22" i="37"/>
  <c r="C22" i="39"/>
  <c r="C21" i="37"/>
  <c r="C21" i="39"/>
  <c r="C16" i="37"/>
  <c r="C16" i="39"/>
  <c r="C18" i="37"/>
  <c r="C18" i="39"/>
  <c r="C17" i="37"/>
  <c r="C17" i="39"/>
  <c r="B18" i="7"/>
  <c r="M43" i="42"/>
  <c r="F43" i="42"/>
  <c r="AD41" i="42"/>
  <c r="S41" i="42"/>
  <c r="E41" i="42"/>
  <c r="AA39" i="42"/>
  <c r="Y37" i="42"/>
  <c r="J37" i="42"/>
  <c r="J37" i="42" a="1"/>
  <c r="AI35" i="42"/>
  <c r="N31" i="42"/>
  <c r="AI29" i="42"/>
  <c r="N25" i="42"/>
  <c r="N19" i="42"/>
  <c r="H19" i="42"/>
  <c r="V16" i="42"/>
  <c r="X16" i="42" s="1"/>
  <c r="N16" i="42"/>
  <c r="F15" i="42"/>
  <c r="AE12" i="42"/>
  <c r="AB3" i="42"/>
  <c r="B3" i="42"/>
  <c r="Q16" i="40" l="1"/>
  <c r="O16" i="40"/>
  <c r="K16" i="40"/>
  <c r="L15" i="40"/>
  <c r="Q14" i="40"/>
  <c r="O14" i="40"/>
  <c r="K14" i="40"/>
  <c r="Q12" i="40"/>
  <c r="O12" i="40"/>
  <c r="E12" i="40"/>
  <c r="G54" i="6"/>
  <c r="W23" i="40"/>
  <c r="AA27" i="40" a="1"/>
  <c r="AA27" i="40" s="1"/>
  <c r="Z5" i="40"/>
  <c r="V69" i="7" l="1"/>
  <c r="S69" i="7"/>
  <c r="P69" i="7"/>
  <c r="M69" i="7"/>
  <c r="W67" i="7"/>
  <c r="Q67" i="7"/>
  <c r="J67" i="7"/>
  <c r="S68" i="7"/>
  <c r="M21" i="30" l="1"/>
  <c r="F21" i="30"/>
  <c r="M19" i="30"/>
  <c r="F19" i="30"/>
  <c r="M17" i="30"/>
  <c r="F17" i="30"/>
  <c r="F3" i="30"/>
  <c r="Q3" i="30"/>
  <c r="E1" i="30" s="1"/>
  <c r="M68" i="7"/>
  <c r="V68" i="7"/>
  <c r="B66" i="7"/>
  <c r="B65" i="7"/>
  <c r="B64" i="7"/>
  <c r="Q26" i="7"/>
  <c r="I26" i="7"/>
  <c r="D27" i="7"/>
  <c r="D26" i="7"/>
  <c r="I24" i="7"/>
  <c r="Q24" i="7"/>
  <c r="D25" i="7"/>
  <c r="D24" i="7"/>
  <c r="Q22" i="7"/>
  <c r="J37" i="26" l="1" a="1"/>
  <c r="J37" i="26" s="1"/>
  <c r="D31" i="35"/>
  <c r="C18" i="35"/>
  <c r="D16" i="35"/>
  <c r="G27" i="35"/>
  <c r="D27" i="35"/>
  <c r="C16" i="35" l="1"/>
  <c r="A4" i="39"/>
  <c r="J6" i="39"/>
  <c r="E33" i="39"/>
  <c r="E32" i="39"/>
  <c r="F28" i="39"/>
  <c r="C28" i="39"/>
  <c r="C14" i="39"/>
  <c r="H1" i="39"/>
  <c r="C14" i="37"/>
  <c r="F30" i="37"/>
  <c r="C30" i="37"/>
  <c r="E34" i="37"/>
  <c r="E35" i="37"/>
  <c r="J6" i="37"/>
  <c r="A4" i="37"/>
  <c r="C29" i="37"/>
  <c r="H1" i="37"/>
  <c r="J5" i="12" l="1"/>
  <c r="K5" i="12"/>
  <c r="J6" i="12"/>
  <c r="K6" i="12"/>
  <c r="J7" i="12"/>
  <c r="K7" i="12"/>
  <c r="J8" i="12"/>
  <c r="K8" i="12"/>
  <c r="J9" i="12"/>
  <c r="K9" i="12"/>
  <c r="J10" i="12"/>
  <c r="K10" i="12"/>
  <c r="J11" i="12"/>
  <c r="K11" i="12"/>
  <c r="J12" i="12"/>
  <c r="K12" i="12"/>
  <c r="J13" i="12"/>
  <c r="K13" i="12"/>
  <c r="J14" i="12"/>
  <c r="K14" i="12"/>
  <c r="J15" i="12"/>
  <c r="K15" i="12"/>
  <c r="J16" i="12"/>
  <c r="K16" i="12"/>
  <c r="J17" i="12"/>
  <c r="K17" i="12"/>
  <c r="J18" i="12"/>
  <c r="K18" i="12"/>
  <c r="J19" i="12"/>
  <c r="K19" i="12"/>
  <c r="J20" i="12"/>
  <c r="K20" i="12"/>
  <c r="J21" i="12"/>
  <c r="K21" i="12"/>
  <c r="J22" i="12"/>
  <c r="K22" i="12"/>
  <c r="J23" i="12"/>
  <c r="K23" i="12"/>
  <c r="J24" i="12"/>
  <c r="K24" i="12"/>
  <c r="J25" i="12"/>
  <c r="K25" i="12"/>
  <c r="J26" i="12"/>
  <c r="K26" i="12"/>
  <c r="J27" i="12"/>
  <c r="K27" i="12"/>
  <c r="J28" i="12"/>
  <c r="K28" i="12"/>
  <c r="J29" i="12"/>
  <c r="K29" i="12"/>
  <c r="J30" i="12"/>
  <c r="K30" i="12"/>
  <c r="J31" i="12"/>
  <c r="K31" i="12"/>
  <c r="J32" i="12"/>
  <c r="K32" i="12"/>
  <c r="J33" i="12"/>
  <c r="K33" i="12"/>
  <c r="J34" i="12"/>
  <c r="K34" i="12"/>
  <c r="J35" i="12"/>
  <c r="K35" i="12"/>
  <c r="J36" i="12"/>
  <c r="K36" i="12"/>
  <c r="J37" i="12"/>
  <c r="K37" i="12"/>
  <c r="J38" i="12"/>
  <c r="K38" i="12"/>
  <c r="J39" i="12"/>
  <c r="K39" i="12"/>
  <c r="J40" i="12"/>
  <c r="K40" i="12"/>
  <c r="J41" i="12"/>
  <c r="K41" i="12"/>
  <c r="J42" i="12"/>
  <c r="K42" i="12"/>
  <c r="J43" i="12"/>
  <c r="K43" i="12"/>
  <c r="J44" i="12"/>
  <c r="K44" i="12"/>
  <c r="J45" i="12"/>
  <c r="K45" i="12"/>
  <c r="J46" i="12"/>
  <c r="K46" i="12"/>
  <c r="J47" i="12"/>
  <c r="K47" i="12"/>
  <c r="J48" i="12"/>
  <c r="K48" i="12"/>
  <c r="J49" i="12"/>
  <c r="K49" i="12"/>
  <c r="J50" i="12"/>
  <c r="K50" i="12"/>
  <c r="K4" i="12"/>
  <c r="J4" i="12"/>
  <c r="N31" i="26"/>
  <c r="N25" i="26"/>
  <c r="E41" i="26"/>
  <c r="S41" i="26"/>
  <c r="Y37" i="26"/>
  <c r="T12" i="7" l="1"/>
  <c r="U60" i="7" s="1"/>
  <c r="AD41" i="26"/>
  <c r="I8" i="35"/>
  <c r="I7" i="35"/>
  <c r="C17" i="35"/>
  <c r="H2" i="35"/>
  <c r="Q11" i="30"/>
  <c r="T11" i="30" s="1" a="1"/>
  <c r="T11" i="30" s="1"/>
  <c r="F11" i="30"/>
  <c r="I11" i="30" s="1" a="1"/>
  <c r="I11" i="30" s="1"/>
  <c r="I6" i="30"/>
  <c r="F6" i="30"/>
  <c r="I22" i="7"/>
  <c r="M43" i="26"/>
  <c r="F43" i="26"/>
  <c r="O12" i="7"/>
  <c r="Q60" i="7" s="1"/>
  <c r="B12" i="7"/>
  <c r="B60" i="7" s="1"/>
  <c r="AA39" i="26"/>
  <c r="B3" i="26"/>
  <c r="AJ23" i="26"/>
  <c r="AE23" i="26" s="1"/>
  <c r="N19" i="26"/>
  <c r="P9" i="30"/>
  <c r="F9" i="30"/>
  <c r="I5" i="30"/>
  <c r="Y7" i="30"/>
  <c r="Y8" i="30"/>
  <c r="U15" i="30"/>
  <c r="I46" i="30"/>
  <c r="K46" i="30"/>
  <c r="I50" i="30"/>
  <c r="K50" i="30"/>
  <c r="P68" i="7"/>
  <c r="K64" i="7"/>
  <c r="D23" i="7"/>
  <c r="AG19" i="7"/>
  <c r="AC18" i="7"/>
  <c r="D14" i="7"/>
  <c r="N16" i="26"/>
  <c r="V16" i="26"/>
  <c r="U19" i="7" s="1"/>
  <c r="E4" i="6"/>
  <c r="E7" i="6"/>
  <c r="E10" i="6"/>
  <c r="D22" i="7" l="1"/>
  <c r="K12" i="40"/>
  <c r="X9" i="30"/>
  <c r="W9" i="30"/>
  <c r="J44" i="30" s="1"/>
  <c r="X16" i="26"/>
  <c r="W19" i="7" s="1"/>
  <c r="J48"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JIMU</author>
    <author>jimu</author>
    <author>下島 亜紀子</author>
  </authors>
  <commentList>
    <comment ref="B7" authorId="0" shapeId="0" xr:uid="{68CE7194-C646-439D-9F64-77230E635312}">
      <text>
        <r>
          <rPr>
            <sz val="9"/>
            <color indexed="81"/>
            <rFont val="Meiryo UI"/>
            <family val="3"/>
            <charset val="128"/>
          </rPr>
          <t>プルダウンから選択</t>
        </r>
      </text>
    </comment>
    <comment ref="P7" authorId="0" shapeId="0" xr:uid="{4C8C831A-ED02-492F-8419-EECB6C19BF23}">
      <text>
        <r>
          <rPr>
            <sz val="9"/>
            <color indexed="81"/>
            <rFont val="Meiryo UI"/>
            <family val="3"/>
            <charset val="128"/>
          </rPr>
          <t>プルダウンから選択</t>
        </r>
      </text>
    </comment>
    <comment ref="B12" authorId="0" shapeId="0" xr:uid="{A5D8AEED-1EE6-47B4-8C04-451DE8F43182}">
      <text>
        <r>
          <rPr>
            <sz val="9"/>
            <color indexed="81"/>
            <rFont val="Meiryo UI"/>
            <family val="3"/>
            <charset val="128"/>
          </rPr>
          <t>プルダウンから選択</t>
        </r>
      </text>
    </comment>
    <comment ref="E16" authorId="0" shapeId="0" xr:uid="{DB112EE4-23D8-4C71-904C-798CE4076968}">
      <text>
        <r>
          <rPr>
            <sz val="9"/>
            <color indexed="81"/>
            <rFont val="Meiryo UI"/>
            <family val="3"/>
            <charset val="128"/>
          </rPr>
          <t>日帰り出張の場合
日帰りの場合は、
備考に、出発時刻と帰着時間を記載してください</t>
        </r>
      </text>
    </comment>
    <comment ref="H16" authorId="1" shapeId="0" xr:uid="{A2F35BB3-A171-4615-8C30-C1D149E40E99}">
      <text>
        <r>
          <rPr>
            <b/>
            <sz val="9"/>
            <color indexed="81"/>
            <rFont val="ＭＳ Ｐゴシック"/>
            <family val="3"/>
            <charset val="128"/>
          </rPr>
          <t>例：4/30と入力すると
2025年4月30日と表示されます</t>
        </r>
      </text>
    </comment>
    <comment ref="O16" authorId="1" shapeId="0" xr:uid="{3F64CF50-A076-4CA5-8717-6B044F9666EF}">
      <text>
        <r>
          <rPr>
            <b/>
            <sz val="9"/>
            <color indexed="81"/>
            <rFont val="ＭＳ Ｐゴシック"/>
            <family val="3"/>
            <charset val="128"/>
          </rPr>
          <t>例：4/30と入力すると
2025年4月30日と表示されます</t>
        </r>
      </text>
    </comment>
    <comment ref="E17" authorId="0" shapeId="0" xr:uid="{3C468564-A306-47AD-90E3-673F0D37FECB}">
      <text>
        <r>
          <rPr>
            <sz val="9"/>
            <color indexed="81"/>
            <rFont val="Meiryo UI"/>
            <family val="3"/>
            <charset val="128"/>
          </rPr>
          <t>プルダウンから選択
「大学」とは、東京都立大学
「その他」の場合、【調整】のその他に詳細を記載</t>
        </r>
      </text>
    </comment>
    <comment ref="K17" authorId="0" shapeId="0" xr:uid="{5EED197D-7122-40B1-ABC2-D5487AE634AB}">
      <text>
        <r>
          <rPr>
            <sz val="9"/>
            <color indexed="81"/>
            <rFont val="Meiryo UI"/>
            <family val="3"/>
            <charset val="128"/>
          </rPr>
          <t>プルダウンから選択
「大学」とは、東京都立大学
「その他」の場合、【調整】のその他に詳細を記載</t>
        </r>
      </text>
    </comment>
    <comment ref="W17" authorId="2" shapeId="0" xr:uid="{271D2032-5B2E-49B4-8D6D-27C2D19E7425}">
      <text>
        <r>
          <rPr>
            <b/>
            <sz val="10"/>
            <color indexed="81"/>
            <rFont val="MS P ゴシック"/>
            <family val="3"/>
            <charset val="128"/>
          </rPr>
          <t>交通費の計算に必要ですので、
必ず入力してください。</t>
        </r>
      </text>
    </comment>
    <comment ref="H19" authorId="1" shapeId="0" xr:uid="{6BA5E555-F607-4679-A518-F621D13CE11E}">
      <text>
        <r>
          <rPr>
            <b/>
            <sz val="9"/>
            <color indexed="81"/>
            <rFont val="ＭＳ Ｐゴシック"/>
            <family val="3"/>
            <charset val="128"/>
          </rPr>
          <t>旅行期間開始日が
自動的に表示されます</t>
        </r>
      </text>
    </comment>
    <comment ref="O19" authorId="1" shapeId="0" xr:uid="{3200562D-4E82-432A-BD34-C8CB4556B28B}">
      <text>
        <r>
          <rPr>
            <b/>
            <sz val="9"/>
            <color indexed="81"/>
            <rFont val="ＭＳ Ｐゴシック"/>
            <family val="3"/>
            <charset val="128"/>
          </rPr>
          <t>例：4/30と入力すると
2025年4月30日と表示されます</t>
        </r>
      </text>
    </comment>
    <comment ref="H25" authorId="1" shapeId="0" xr:uid="{EE494985-A22A-4FC2-B8A3-C5EB31384A43}">
      <text>
        <r>
          <rPr>
            <b/>
            <sz val="9"/>
            <color indexed="81"/>
            <rFont val="ＭＳ Ｐゴシック"/>
            <family val="3"/>
            <charset val="128"/>
          </rPr>
          <t>例：4/30と入力すると
2025年4月30日と表示されます</t>
        </r>
      </text>
    </comment>
    <comment ref="O25" authorId="1" shapeId="0" xr:uid="{48456EB6-898B-4DE4-9ED0-3467BD38B681}">
      <text>
        <r>
          <rPr>
            <b/>
            <sz val="9"/>
            <color indexed="81"/>
            <rFont val="ＭＳ Ｐゴシック"/>
            <family val="3"/>
            <charset val="128"/>
          </rPr>
          <t>例：4/30と入力すると
2025年4月30日と表示されます</t>
        </r>
      </text>
    </comment>
    <comment ref="H31" authorId="1" shapeId="0" xr:uid="{CF9CCFBE-CCFD-4503-9A5E-59CBF3EC68B5}">
      <text>
        <r>
          <rPr>
            <b/>
            <sz val="9"/>
            <color indexed="81"/>
            <rFont val="ＭＳ Ｐゴシック"/>
            <family val="3"/>
            <charset val="128"/>
          </rPr>
          <t>例：4/30と入力すると
2025年4月30日と表示されます</t>
        </r>
      </text>
    </comment>
    <comment ref="O31" authorId="1" shapeId="0" xr:uid="{9A1BC51A-59E9-4BE8-815C-85E0FC50E981}">
      <text>
        <r>
          <rPr>
            <b/>
            <sz val="9"/>
            <color indexed="81"/>
            <rFont val="ＭＳ Ｐゴシック"/>
            <family val="3"/>
            <charset val="128"/>
          </rPr>
          <t>例：4/30と入力すると
2025年4月30日と表示されます</t>
        </r>
      </text>
    </comment>
    <comment ref="F38" authorId="0" shapeId="0" xr:uid="{11CFC58A-8F38-4B88-AF22-C76764EC7372}">
      <text>
        <r>
          <rPr>
            <sz val="9"/>
            <color indexed="81"/>
            <rFont val="Meiryo UI"/>
            <family val="3"/>
            <charset val="128"/>
          </rPr>
          <t>宿泊費を
減額 or 支給しない
を選択することができます</t>
        </r>
      </text>
    </comment>
    <comment ref="U38" authorId="0" shapeId="0" xr:uid="{CD83CB64-8421-43CC-98D5-07F3E11A65B6}">
      <text>
        <r>
          <rPr>
            <sz val="9"/>
            <color indexed="81"/>
            <rFont val="Meiryo UI"/>
            <family val="3"/>
            <charset val="128"/>
          </rPr>
          <t>宿泊手当を
減額 or 支給しない
を選択することができます</t>
        </r>
      </text>
    </comment>
    <comment ref="F39" authorId="0" shapeId="0" xr:uid="{A5BAB9DE-DD77-471F-A993-E346C6A5BA81}">
      <text>
        <r>
          <rPr>
            <sz val="9"/>
            <color indexed="81"/>
            <rFont val="Meiryo UI"/>
            <family val="3"/>
            <charset val="128"/>
          </rPr>
          <t>プルダウンから選択</t>
        </r>
      </text>
    </comment>
    <comment ref="G40" authorId="0" shapeId="0" xr:uid="{9FAB200A-2362-4C51-9F98-3CB66D5A3141}">
      <text>
        <r>
          <rPr>
            <sz val="9"/>
            <color indexed="81"/>
            <rFont val="Meiryo UI"/>
            <family val="3"/>
            <charset val="128"/>
          </rPr>
          <t xml:space="preserve">プルダウンから選択
</t>
        </r>
        <r>
          <rPr>
            <b/>
            <sz val="9"/>
            <color indexed="81"/>
            <rFont val="Meiryo UI"/>
            <family val="3"/>
            <charset val="128"/>
          </rPr>
          <t>※「あり」の場合
領収書・理由書提出</t>
        </r>
      </text>
    </comment>
    <comment ref="K40" authorId="2" shapeId="0" xr:uid="{710D7C96-03DB-4282-B41E-E5396A068D79}">
      <text>
        <r>
          <rPr>
            <sz val="9"/>
            <color indexed="81"/>
            <rFont val="MS P ゴシック"/>
            <family val="3"/>
            <charset val="128"/>
          </rPr>
          <t>※業者払とは
旅行者の経済的負担を軽減のため、
航空券の支払いを旅行者が直接行わず、
法人（大学）にて支払いを行うこと
（50万円未満に限る）</t>
        </r>
      </text>
    </comment>
    <comment ref="Q40" authorId="0" shapeId="0" xr:uid="{FD9355C3-211D-49F5-A8F8-6DBD26AEDE24}">
      <text>
        <r>
          <rPr>
            <sz val="9"/>
            <color indexed="81"/>
            <rFont val="Meiryo UI"/>
            <family val="3"/>
            <charset val="128"/>
          </rPr>
          <t xml:space="preserve">プルダウンから選択
</t>
        </r>
        <r>
          <rPr>
            <b/>
            <sz val="9"/>
            <color indexed="81"/>
            <rFont val="Meiryo UI"/>
            <family val="3"/>
            <charset val="128"/>
          </rPr>
          <t>※「あり」の場合
請求書・フライト情報提出</t>
        </r>
      </text>
    </comment>
    <comment ref="AA40" authorId="0" shapeId="0" xr:uid="{74B56018-FAA9-4FE5-830A-562BC1AF65F6}">
      <text>
        <r>
          <rPr>
            <sz val="9"/>
            <color indexed="81"/>
            <rFont val="Meiryo UI"/>
            <family val="3"/>
            <charset val="128"/>
          </rPr>
          <t xml:space="preserve">プルダウンから選択
</t>
        </r>
        <r>
          <rPr>
            <b/>
            <sz val="9"/>
            <color indexed="81"/>
            <rFont val="Meiryo UI"/>
            <family val="3"/>
            <charset val="128"/>
          </rPr>
          <t>※「あり」の場合
領収書とフライト情報・宿泊内容（食事の有無）
がわかる詳細提出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JIMU</author>
    <author>jimu</author>
    <author>下島 亜紀子</author>
  </authors>
  <commentList>
    <comment ref="B7" authorId="0" shapeId="0" xr:uid="{3C3E4500-4C9A-4C1D-B97E-A971DCEB5A08}">
      <text>
        <r>
          <rPr>
            <sz val="9"/>
            <color indexed="81"/>
            <rFont val="Meiryo UI"/>
            <family val="3"/>
            <charset val="128"/>
          </rPr>
          <t>プルダウンから選択</t>
        </r>
      </text>
    </comment>
    <comment ref="P7" authorId="0" shapeId="0" xr:uid="{DF94B16C-591E-44FD-9ADB-D61AA995F62D}">
      <text>
        <r>
          <rPr>
            <sz val="9"/>
            <color indexed="81"/>
            <rFont val="Meiryo UI"/>
            <family val="3"/>
            <charset val="128"/>
          </rPr>
          <t>プルダウンから選択</t>
        </r>
      </text>
    </comment>
    <comment ref="B12" authorId="0" shapeId="0" xr:uid="{B10A3544-D94E-43B4-B9D1-21C6EED09232}">
      <text>
        <r>
          <rPr>
            <sz val="9"/>
            <color indexed="81"/>
            <rFont val="Meiryo UI"/>
            <family val="3"/>
            <charset val="128"/>
          </rPr>
          <t>プルダウンから選択</t>
        </r>
      </text>
    </comment>
    <comment ref="E16" authorId="0" shapeId="0" xr:uid="{1510A4B2-B088-4604-ACC2-B55B7A33A05B}">
      <text>
        <r>
          <rPr>
            <sz val="9"/>
            <color indexed="81"/>
            <rFont val="Meiryo UI"/>
            <family val="3"/>
            <charset val="128"/>
          </rPr>
          <t>日帰り出張の場合
日帰りの場合は、
備考に、出発時刻と帰着時間を記載してください</t>
        </r>
      </text>
    </comment>
    <comment ref="H16" authorId="1" shapeId="0" xr:uid="{6DBBCDB7-C7D0-4177-89D2-1E6D24B3E54B}">
      <text>
        <r>
          <rPr>
            <b/>
            <sz val="9"/>
            <color rgb="FF000000"/>
            <rFont val="ＭＳ Ｐゴシック"/>
            <family val="2"/>
            <charset val="128"/>
          </rPr>
          <t>例：</t>
        </r>
        <r>
          <rPr>
            <b/>
            <sz val="9"/>
            <color rgb="FF000000"/>
            <rFont val="ＭＳ Ｐゴシック"/>
            <family val="2"/>
            <charset val="128"/>
          </rPr>
          <t>4/30</t>
        </r>
        <r>
          <rPr>
            <b/>
            <sz val="9"/>
            <color rgb="FF000000"/>
            <rFont val="ＭＳ Ｐゴシック"/>
            <family val="2"/>
            <charset val="128"/>
          </rPr>
          <t>と入力すると</t>
        </r>
        <r>
          <rPr>
            <b/>
            <sz val="9"/>
            <color rgb="FF000000"/>
            <rFont val="ＭＳ Ｐゴシック"/>
            <family val="2"/>
            <charset val="128"/>
          </rPr>
          <t xml:space="preserve">
</t>
        </r>
        <r>
          <rPr>
            <b/>
            <sz val="9"/>
            <color rgb="FF000000"/>
            <rFont val="ＭＳ Ｐゴシック"/>
            <family val="2"/>
            <charset val="128"/>
          </rPr>
          <t>2025</t>
        </r>
        <r>
          <rPr>
            <b/>
            <sz val="9"/>
            <color rgb="FF000000"/>
            <rFont val="ＭＳ Ｐゴシック"/>
            <family val="2"/>
            <charset val="128"/>
          </rPr>
          <t>年</t>
        </r>
        <r>
          <rPr>
            <b/>
            <sz val="9"/>
            <color rgb="FF000000"/>
            <rFont val="ＭＳ Ｐゴシック"/>
            <family val="2"/>
            <charset val="128"/>
          </rPr>
          <t>4</t>
        </r>
        <r>
          <rPr>
            <b/>
            <sz val="9"/>
            <color rgb="FF000000"/>
            <rFont val="ＭＳ Ｐゴシック"/>
            <family val="2"/>
            <charset val="128"/>
          </rPr>
          <t>月</t>
        </r>
        <r>
          <rPr>
            <b/>
            <sz val="9"/>
            <color rgb="FF000000"/>
            <rFont val="ＭＳ Ｐゴシック"/>
            <family val="2"/>
            <charset val="128"/>
          </rPr>
          <t>30</t>
        </r>
        <r>
          <rPr>
            <b/>
            <sz val="9"/>
            <color rgb="FF000000"/>
            <rFont val="ＭＳ Ｐゴシック"/>
            <family val="2"/>
            <charset val="128"/>
          </rPr>
          <t>日と表示されます</t>
        </r>
      </text>
    </comment>
    <comment ref="O16" authorId="1" shapeId="0" xr:uid="{A5C3D7F6-E5A9-44BB-8E44-79AB4553BA2E}">
      <text>
        <r>
          <rPr>
            <b/>
            <sz val="9"/>
            <color indexed="81"/>
            <rFont val="ＭＳ Ｐゴシック"/>
            <family val="3"/>
            <charset val="128"/>
          </rPr>
          <t>例：4/30と入力すると
2025年4月30日と表示されます</t>
        </r>
      </text>
    </comment>
    <comment ref="E17" authorId="0" shapeId="0" xr:uid="{9295F6FC-57E7-484D-B74C-3D3456A32B5C}">
      <text>
        <r>
          <rPr>
            <sz val="9"/>
            <color indexed="81"/>
            <rFont val="Meiryo UI"/>
            <family val="3"/>
            <charset val="128"/>
          </rPr>
          <t>プルダウンから選択
「大学」とは、東京都立大学
「その他」の場合、【調整】のその他に詳細を記載</t>
        </r>
      </text>
    </comment>
    <comment ref="K17" authorId="0" shapeId="0" xr:uid="{8BF3898D-E4F4-4696-8B66-93DC2B493864}">
      <text>
        <r>
          <rPr>
            <sz val="9"/>
            <color indexed="81"/>
            <rFont val="Meiryo UI"/>
            <family val="3"/>
            <charset val="128"/>
          </rPr>
          <t>プルダウンから選択
「大学」とは、東京都立大学
「その他」の場合、【調整】のその他に詳細を記載</t>
        </r>
      </text>
    </comment>
    <comment ref="W17" authorId="2" shapeId="0" xr:uid="{7388D6FC-956A-4431-B109-643D7300DD14}">
      <text>
        <r>
          <rPr>
            <b/>
            <sz val="10"/>
            <color rgb="FF000000"/>
            <rFont val="MS P ゴシック"/>
            <charset val="128"/>
          </rPr>
          <t>交通費の計算に必要ですので、</t>
        </r>
        <r>
          <rPr>
            <b/>
            <sz val="10"/>
            <color rgb="FF000000"/>
            <rFont val="MS P ゴシック"/>
            <charset val="128"/>
          </rPr>
          <t xml:space="preserve">
</t>
        </r>
        <r>
          <rPr>
            <b/>
            <sz val="10"/>
            <color rgb="FF000000"/>
            <rFont val="MS P ゴシック"/>
            <charset val="128"/>
          </rPr>
          <t>必ず入力してください。</t>
        </r>
      </text>
    </comment>
    <comment ref="H19" authorId="1" shapeId="0" xr:uid="{63889E34-94D8-45C2-A7BD-A0347564E33A}">
      <text>
        <r>
          <rPr>
            <b/>
            <sz val="9"/>
            <color indexed="81"/>
            <rFont val="ＭＳ Ｐゴシック"/>
            <family val="3"/>
            <charset val="128"/>
          </rPr>
          <t>旅行期間開始日が
自動的に表示されます</t>
        </r>
      </text>
    </comment>
    <comment ref="O19" authorId="1" shapeId="0" xr:uid="{AA7D415A-9702-4C62-9A9D-0FB9A4802AEB}">
      <text>
        <r>
          <rPr>
            <b/>
            <sz val="9"/>
            <color rgb="FF000000"/>
            <rFont val="ＭＳ Ｐゴシック"/>
            <family val="2"/>
            <charset val="128"/>
          </rPr>
          <t>例：</t>
        </r>
        <r>
          <rPr>
            <b/>
            <sz val="9"/>
            <color rgb="FF000000"/>
            <rFont val="ＭＳ Ｐゴシック"/>
            <family val="2"/>
            <charset val="128"/>
          </rPr>
          <t>4/30</t>
        </r>
        <r>
          <rPr>
            <b/>
            <sz val="9"/>
            <color rgb="FF000000"/>
            <rFont val="ＭＳ Ｐゴシック"/>
            <family val="2"/>
            <charset val="128"/>
          </rPr>
          <t>と入力すると</t>
        </r>
        <r>
          <rPr>
            <b/>
            <sz val="9"/>
            <color rgb="FF000000"/>
            <rFont val="ＭＳ Ｐゴシック"/>
            <family val="2"/>
            <charset val="128"/>
          </rPr>
          <t xml:space="preserve">
</t>
        </r>
        <r>
          <rPr>
            <b/>
            <sz val="9"/>
            <color rgb="FF000000"/>
            <rFont val="ＭＳ Ｐゴシック"/>
            <family val="2"/>
            <charset val="128"/>
          </rPr>
          <t>2025</t>
        </r>
        <r>
          <rPr>
            <b/>
            <sz val="9"/>
            <color rgb="FF000000"/>
            <rFont val="ＭＳ Ｐゴシック"/>
            <family val="2"/>
            <charset val="128"/>
          </rPr>
          <t>年</t>
        </r>
        <r>
          <rPr>
            <b/>
            <sz val="9"/>
            <color rgb="FF000000"/>
            <rFont val="ＭＳ Ｐゴシック"/>
            <family val="2"/>
            <charset val="128"/>
          </rPr>
          <t>4</t>
        </r>
        <r>
          <rPr>
            <b/>
            <sz val="9"/>
            <color rgb="FF000000"/>
            <rFont val="ＭＳ Ｐゴシック"/>
            <family val="2"/>
            <charset val="128"/>
          </rPr>
          <t>月</t>
        </r>
        <r>
          <rPr>
            <b/>
            <sz val="9"/>
            <color rgb="FF000000"/>
            <rFont val="ＭＳ Ｐゴシック"/>
            <family val="2"/>
            <charset val="128"/>
          </rPr>
          <t>30</t>
        </r>
        <r>
          <rPr>
            <b/>
            <sz val="9"/>
            <color rgb="FF000000"/>
            <rFont val="ＭＳ Ｐゴシック"/>
            <family val="2"/>
            <charset val="128"/>
          </rPr>
          <t>日と表示されます</t>
        </r>
      </text>
    </comment>
    <comment ref="H25" authorId="1" shapeId="0" xr:uid="{82FF0D23-F3EF-4DCF-AE0C-A8FE493E3AEA}">
      <text>
        <r>
          <rPr>
            <b/>
            <sz val="9"/>
            <color rgb="FF000000"/>
            <rFont val="ＭＳ Ｐゴシック"/>
            <family val="2"/>
            <charset val="128"/>
          </rPr>
          <t>例：</t>
        </r>
        <r>
          <rPr>
            <b/>
            <sz val="9"/>
            <color rgb="FF000000"/>
            <rFont val="ＭＳ Ｐゴシック"/>
            <family val="2"/>
            <charset val="128"/>
          </rPr>
          <t>4/30</t>
        </r>
        <r>
          <rPr>
            <b/>
            <sz val="9"/>
            <color rgb="FF000000"/>
            <rFont val="ＭＳ Ｐゴシック"/>
            <family val="2"/>
            <charset val="128"/>
          </rPr>
          <t>と入力すると</t>
        </r>
        <r>
          <rPr>
            <b/>
            <sz val="9"/>
            <color rgb="FF000000"/>
            <rFont val="ＭＳ Ｐゴシック"/>
            <family val="2"/>
            <charset val="128"/>
          </rPr>
          <t xml:space="preserve">
</t>
        </r>
        <r>
          <rPr>
            <b/>
            <sz val="9"/>
            <color rgb="FF000000"/>
            <rFont val="ＭＳ Ｐゴシック"/>
            <family val="2"/>
            <charset val="128"/>
          </rPr>
          <t>2025</t>
        </r>
        <r>
          <rPr>
            <b/>
            <sz val="9"/>
            <color rgb="FF000000"/>
            <rFont val="ＭＳ Ｐゴシック"/>
            <family val="2"/>
            <charset val="128"/>
          </rPr>
          <t>年</t>
        </r>
        <r>
          <rPr>
            <b/>
            <sz val="9"/>
            <color rgb="FF000000"/>
            <rFont val="ＭＳ Ｐゴシック"/>
            <family val="2"/>
            <charset val="128"/>
          </rPr>
          <t>4</t>
        </r>
        <r>
          <rPr>
            <b/>
            <sz val="9"/>
            <color rgb="FF000000"/>
            <rFont val="ＭＳ Ｐゴシック"/>
            <family val="2"/>
            <charset val="128"/>
          </rPr>
          <t>月</t>
        </r>
        <r>
          <rPr>
            <b/>
            <sz val="9"/>
            <color rgb="FF000000"/>
            <rFont val="ＭＳ Ｐゴシック"/>
            <family val="2"/>
            <charset val="128"/>
          </rPr>
          <t>30</t>
        </r>
        <r>
          <rPr>
            <b/>
            <sz val="9"/>
            <color rgb="FF000000"/>
            <rFont val="ＭＳ Ｐゴシック"/>
            <family val="2"/>
            <charset val="128"/>
          </rPr>
          <t>日と表示されます</t>
        </r>
      </text>
    </comment>
    <comment ref="O25" authorId="1" shapeId="0" xr:uid="{3DB78BF8-10E3-4DDD-9AEC-BD348D478CD9}">
      <text>
        <r>
          <rPr>
            <b/>
            <sz val="9"/>
            <color rgb="FF000000"/>
            <rFont val="ＭＳ Ｐゴシック"/>
            <family val="2"/>
            <charset val="128"/>
          </rPr>
          <t>例：</t>
        </r>
        <r>
          <rPr>
            <b/>
            <sz val="9"/>
            <color rgb="FF000000"/>
            <rFont val="ＭＳ Ｐゴシック"/>
            <family val="2"/>
            <charset val="128"/>
          </rPr>
          <t>4/30</t>
        </r>
        <r>
          <rPr>
            <b/>
            <sz val="9"/>
            <color rgb="FF000000"/>
            <rFont val="ＭＳ Ｐゴシック"/>
            <family val="2"/>
            <charset val="128"/>
          </rPr>
          <t>と入力すると</t>
        </r>
        <r>
          <rPr>
            <b/>
            <sz val="9"/>
            <color rgb="FF000000"/>
            <rFont val="ＭＳ Ｐゴシック"/>
            <family val="2"/>
            <charset val="128"/>
          </rPr>
          <t xml:space="preserve">
</t>
        </r>
        <r>
          <rPr>
            <b/>
            <sz val="9"/>
            <color rgb="FF000000"/>
            <rFont val="ＭＳ Ｐゴシック"/>
            <family val="2"/>
            <charset val="128"/>
          </rPr>
          <t>2025</t>
        </r>
        <r>
          <rPr>
            <b/>
            <sz val="9"/>
            <color rgb="FF000000"/>
            <rFont val="ＭＳ Ｐゴシック"/>
            <family val="2"/>
            <charset val="128"/>
          </rPr>
          <t>年</t>
        </r>
        <r>
          <rPr>
            <b/>
            <sz val="9"/>
            <color rgb="FF000000"/>
            <rFont val="ＭＳ Ｐゴシック"/>
            <family val="2"/>
            <charset val="128"/>
          </rPr>
          <t>4</t>
        </r>
        <r>
          <rPr>
            <b/>
            <sz val="9"/>
            <color rgb="FF000000"/>
            <rFont val="ＭＳ Ｐゴシック"/>
            <family val="2"/>
            <charset val="128"/>
          </rPr>
          <t>月</t>
        </r>
        <r>
          <rPr>
            <b/>
            <sz val="9"/>
            <color rgb="FF000000"/>
            <rFont val="ＭＳ Ｐゴシック"/>
            <family val="2"/>
            <charset val="128"/>
          </rPr>
          <t>30</t>
        </r>
        <r>
          <rPr>
            <b/>
            <sz val="9"/>
            <color rgb="FF000000"/>
            <rFont val="ＭＳ Ｐゴシック"/>
            <family val="2"/>
            <charset val="128"/>
          </rPr>
          <t>日と表示されます</t>
        </r>
      </text>
    </comment>
    <comment ref="H31" authorId="1" shapeId="0" xr:uid="{D870E40C-F84D-4A39-A414-C6AADF62C5FC}">
      <text>
        <r>
          <rPr>
            <b/>
            <sz val="9"/>
            <color indexed="81"/>
            <rFont val="ＭＳ Ｐゴシック"/>
            <family val="3"/>
            <charset val="128"/>
          </rPr>
          <t>例：4/30と入力すると
2025年4月30日と表示されます</t>
        </r>
      </text>
    </comment>
    <comment ref="O31" authorId="1" shapeId="0" xr:uid="{71B7C94F-8ECB-4C51-B05F-296D8C3AAAA9}">
      <text>
        <r>
          <rPr>
            <b/>
            <sz val="9"/>
            <color indexed="81"/>
            <rFont val="ＭＳ Ｐゴシック"/>
            <family val="3"/>
            <charset val="128"/>
          </rPr>
          <t>例：4/30と入力すると
2025年4月30日と表示されます</t>
        </r>
      </text>
    </comment>
    <comment ref="F38" authorId="0" shapeId="0" xr:uid="{3AB28D75-6080-4385-9BB4-0B0FEA1A753D}">
      <text>
        <r>
          <rPr>
            <sz val="9"/>
            <color rgb="FF000000"/>
            <rFont val="Meiryo UI"/>
            <family val="2"/>
            <charset val="128"/>
          </rPr>
          <t>宿泊費を</t>
        </r>
        <r>
          <rPr>
            <sz val="9"/>
            <color rgb="FF000000"/>
            <rFont val="Meiryo UI"/>
            <family val="2"/>
            <charset val="128"/>
          </rPr>
          <t xml:space="preserve">
</t>
        </r>
        <r>
          <rPr>
            <sz val="9"/>
            <color rgb="FF000000"/>
            <rFont val="Meiryo UI"/>
            <family val="2"/>
            <charset val="128"/>
          </rPr>
          <t>減額</t>
        </r>
        <r>
          <rPr>
            <sz val="9"/>
            <color rgb="FF000000"/>
            <rFont val="Meiryo UI"/>
            <family val="2"/>
            <charset val="128"/>
          </rPr>
          <t xml:space="preserve"> or </t>
        </r>
        <r>
          <rPr>
            <sz val="9"/>
            <color rgb="FF000000"/>
            <rFont val="Meiryo UI"/>
            <family val="2"/>
            <charset val="128"/>
          </rPr>
          <t>支給しない</t>
        </r>
        <r>
          <rPr>
            <sz val="9"/>
            <color rgb="FF000000"/>
            <rFont val="Meiryo UI"/>
            <family val="2"/>
            <charset val="128"/>
          </rPr>
          <t xml:space="preserve">
</t>
        </r>
        <r>
          <rPr>
            <sz val="9"/>
            <color rgb="FF000000"/>
            <rFont val="Meiryo UI"/>
            <family val="2"/>
            <charset val="128"/>
          </rPr>
          <t>を選択することができます</t>
        </r>
      </text>
    </comment>
    <comment ref="U38" authorId="0" shapeId="0" xr:uid="{B296C051-117C-4DF0-96F7-30C3A9DC7E8B}">
      <text>
        <r>
          <rPr>
            <sz val="9"/>
            <color rgb="FF000000"/>
            <rFont val="Meiryo UI"/>
            <family val="2"/>
            <charset val="128"/>
          </rPr>
          <t>宿泊手当を</t>
        </r>
        <r>
          <rPr>
            <sz val="9"/>
            <color rgb="FF000000"/>
            <rFont val="Meiryo UI"/>
            <family val="2"/>
            <charset val="128"/>
          </rPr>
          <t xml:space="preserve">
</t>
        </r>
        <r>
          <rPr>
            <sz val="9"/>
            <color rgb="FF000000"/>
            <rFont val="Meiryo UI"/>
            <family val="2"/>
            <charset val="128"/>
          </rPr>
          <t>減額</t>
        </r>
        <r>
          <rPr>
            <sz val="9"/>
            <color rgb="FF000000"/>
            <rFont val="Meiryo UI"/>
            <family val="2"/>
            <charset val="128"/>
          </rPr>
          <t xml:space="preserve"> or </t>
        </r>
        <r>
          <rPr>
            <sz val="9"/>
            <color rgb="FF000000"/>
            <rFont val="Meiryo UI"/>
            <family val="2"/>
            <charset val="128"/>
          </rPr>
          <t>支給しない</t>
        </r>
        <r>
          <rPr>
            <sz val="9"/>
            <color rgb="FF000000"/>
            <rFont val="Meiryo UI"/>
            <family val="2"/>
            <charset val="128"/>
          </rPr>
          <t xml:space="preserve">
</t>
        </r>
        <r>
          <rPr>
            <sz val="9"/>
            <color rgb="FF000000"/>
            <rFont val="Meiryo UI"/>
            <family val="2"/>
            <charset val="128"/>
          </rPr>
          <t>を選択することができます</t>
        </r>
      </text>
    </comment>
    <comment ref="F39" authorId="0" shapeId="0" xr:uid="{DC68ACE7-80C5-4164-B3F8-5CFDE8158283}">
      <text>
        <r>
          <rPr>
            <sz val="9"/>
            <color indexed="81"/>
            <rFont val="Meiryo UI"/>
            <family val="3"/>
            <charset val="128"/>
          </rPr>
          <t>プルダウンから選択</t>
        </r>
      </text>
    </comment>
    <comment ref="G40" authorId="0" shapeId="0" xr:uid="{42D307BF-F171-4EED-9D43-86371C618D02}">
      <text>
        <r>
          <rPr>
            <sz val="9"/>
            <color indexed="81"/>
            <rFont val="Meiryo UI"/>
            <family val="3"/>
            <charset val="128"/>
          </rPr>
          <t xml:space="preserve">プルダウンから選択
</t>
        </r>
        <r>
          <rPr>
            <b/>
            <sz val="9"/>
            <color indexed="81"/>
            <rFont val="Meiryo UI"/>
            <family val="3"/>
            <charset val="128"/>
          </rPr>
          <t>※「あり」の場合
領収書・理由書提出</t>
        </r>
      </text>
    </comment>
    <comment ref="K40" authorId="2" shapeId="0" xr:uid="{8B19FC6A-9B51-4CE6-B23F-CA687BB5436B}">
      <text>
        <r>
          <rPr>
            <sz val="9"/>
            <color indexed="81"/>
            <rFont val="MS P ゴシック"/>
            <family val="3"/>
            <charset val="128"/>
          </rPr>
          <t>※業者払とは
旅行者の経済的負担を軽減のため、
航空券の支払いを旅行者が直接行わず、
法人（大学）にて支払いを行うこと
（50万円未満に限る）</t>
        </r>
      </text>
    </comment>
    <comment ref="Q40" authorId="0" shapeId="0" xr:uid="{F9E593BB-8C11-4F72-AF34-078EBE5CC4C9}">
      <text>
        <r>
          <rPr>
            <sz val="9"/>
            <color indexed="81"/>
            <rFont val="Meiryo UI"/>
            <family val="3"/>
            <charset val="128"/>
          </rPr>
          <t xml:space="preserve">プルダウンから選択
</t>
        </r>
        <r>
          <rPr>
            <b/>
            <sz val="9"/>
            <color indexed="81"/>
            <rFont val="Meiryo UI"/>
            <family val="3"/>
            <charset val="128"/>
          </rPr>
          <t>※「あり」の場合
請求書・フライト情報提出</t>
        </r>
      </text>
    </comment>
    <comment ref="AA40" authorId="0" shapeId="0" xr:uid="{070CC146-BBDE-4F83-93C2-049F393C09BA}">
      <text>
        <r>
          <rPr>
            <sz val="9"/>
            <color indexed="81"/>
            <rFont val="Meiryo UI"/>
            <family val="3"/>
            <charset val="128"/>
          </rPr>
          <t xml:space="preserve">プルダウンから選択
</t>
        </r>
        <r>
          <rPr>
            <b/>
            <sz val="9"/>
            <color indexed="81"/>
            <rFont val="Meiryo UI"/>
            <family val="3"/>
            <charset val="128"/>
          </rPr>
          <t>※「あり」の場合
領収書とフライト情報・宿泊内容（食事の有無）
がわかる詳細提出</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下島 亜紀子</author>
  </authors>
  <commentList>
    <comment ref="AD9" authorId="0" shapeId="0" xr:uid="{B7809AD8-BB84-460F-8DFB-E84CA34D1E0D}">
      <text>
        <r>
          <rPr>
            <b/>
            <sz val="9"/>
            <color indexed="81"/>
            <rFont val="MS P ゴシック"/>
            <family val="3"/>
            <charset val="128"/>
          </rPr>
          <t>オレンジ部分を入力してください。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下島亜紀子</author>
  </authors>
  <commentList>
    <comment ref="L44" authorId="0" shapeId="0" xr:uid="{EB131D8F-3A4D-4C3F-98EB-A217C9F153CF}">
      <text>
        <r>
          <rPr>
            <b/>
            <sz val="8"/>
            <color indexed="81"/>
            <rFont val="MS P ゴシック"/>
            <family val="3"/>
            <charset val="128"/>
          </rPr>
          <t>プルダウン選択</t>
        </r>
      </text>
    </comment>
    <comment ref="L46" authorId="0" shapeId="0" xr:uid="{3C12039C-ED23-4783-A881-03472BB24E75}">
      <text>
        <r>
          <rPr>
            <b/>
            <sz val="8"/>
            <color indexed="81"/>
            <rFont val="MS P ゴシック"/>
            <family val="3"/>
            <charset val="128"/>
          </rPr>
          <t>プルダウン選択</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下島 亜紀子</author>
  </authors>
  <commentList>
    <comment ref="AB7" authorId="0" shapeId="0" xr:uid="{14861226-D2F1-447B-921B-CC8C7BBD31CD}">
      <text>
        <r>
          <rPr>
            <b/>
            <sz val="8"/>
            <color indexed="81"/>
            <rFont val="MS P ゴシック"/>
            <family val="3"/>
            <charset val="128"/>
          </rPr>
          <t>ガソリン代
高速道路代
駐車場代
Wi-Fi</t>
        </r>
      </text>
    </comment>
    <comment ref="AA33" authorId="0" shapeId="0" xr:uid="{AA6754F7-F240-4367-ACB1-B87AE78187F5}">
      <text>
        <r>
          <rPr>
            <b/>
            <sz val="8"/>
            <color indexed="81"/>
            <rFont val="MS P ゴシック"/>
            <family val="3"/>
            <charset val="128"/>
          </rPr>
          <t>プルダウン選択</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下島亜紀子</author>
  </authors>
  <commentList>
    <comment ref="P1" authorId="0" shapeId="0" xr:uid="{5BFE7547-24CA-410B-84B9-66DEA760B0D2}">
      <text>
        <r>
          <rPr>
            <b/>
            <sz val="9"/>
            <color indexed="81"/>
            <rFont val="MS P ゴシック"/>
            <family val="3"/>
            <charset val="128"/>
          </rPr>
          <t>往復入力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<sst xmlns="http://schemas.openxmlformats.org/spreadsheetml/2006/main" count="1145" uniqueCount="648">
  <si>
    <t>区分</t>
  </si>
  <si>
    <t>宿泊料</t>
    <rPh sb="0" eb="3">
      <t>シュクハクリョウ</t>
    </rPh>
    <phoneticPr fontId="78"/>
  </si>
  <si>
    <t>宿泊手当</t>
    <rPh sb="0" eb="4">
      <t>シュクハクテアテ</t>
    </rPh>
    <phoneticPr fontId="78"/>
  </si>
  <si>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</si>
  <si>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</si>
  <si>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</si>
  <si>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</si>
  <si>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</si>
  <si>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</si>
  <si>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</si>
  <si>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</si>
  <si>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</si>
  <si>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</si>
  <si>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</si>
  <si>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</si>
  <si>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</si>
  <si>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</si>
  <si>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</si>
  <si>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</si>
  <si>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</si>
  <si>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</si>
  <si>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</si>
  <si>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</si>
  <si>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</si>
  <si>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</si>
  <si>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</si>
  <si>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</si>
  <si>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</si>
  <si>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</si>
  <si>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</si>
  <si>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</si>
  <si>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</si>
  <si>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</si>
  <si>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</si>
  <si>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</si>
  <si>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</si>
  <si>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</si>
  <si>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</si>
  <si>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</si>
  <si>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</si>
  <si>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</si>
  <si>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</si>
  <si>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</si>
  <si>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</si>
  <si>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</si>
  <si>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</si>
  <si>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</si>
  <si>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</si>
  <si>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</si>
  <si>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</si>
  <si>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法人教職員</t>
    <rPh sb="0" eb="2">
      <t>ホウジン</t>
    </rPh>
    <rPh sb="2" eb="5">
      <t>キョウショクイン</t>
    </rPh>
    <phoneticPr fontId="78"/>
  </si>
  <si>
    <t>学外研究分担者</t>
    <rPh sb="0" eb="2">
      <t>ガクガイ</t>
    </rPh>
    <rPh sb="2" eb="4">
      <t>ケンキュウ</t>
    </rPh>
    <rPh sb="4" eb="6">
      <t>ブンタン</t>
    </rPh>
    <rPh sb="6" eb="7">
      <t>シャ</t>
    </rPh>
    <phoneticPr fontId="78"/>
  </si>
  <si>
    <t>学外研究者・協力者
（学生を含む）</t>
    <rPh sb="0" eb="2">
      <t>ガクガイ</t>
    </rPh>
    <rPh sb="2" eb="4">
      <t>ケンキュウ</t>
    </rPh>
    <rPh sb="4" eb="5">
      <t>シャ</t>
    </rPh>
    <rPh sb="6" eb="9">
      <t>キョウリョクシャ</t>
    </rPh>
    <rPh sb="11" eb="13">
      <t>ガクセイ</t>
    </rPh>
    <rPh sb="14" eb="15">
      <t>フク</t>
    </rPh>
    <phoneticPr fontId="78"/>
  </si>
  <si>
    <t>日帰り</t>
    <rPh sb="0" eb="2">
      <t>ヒガエ</t>
    </rPh>
    <phoneticPr fontId="78"/>
  </si>
  <si>
    <t>宿泊</t>
    <rPh sb="0" eb="2">
      <t>シュクハク</t>
    </rPh>
    <phoneticPr fontId="78"/>
  </si>
  <si>
    <t>旅行前[旅行命令時に必要]</t>
    <rPh sb="0" eb="2">
      <t>リョコウ</t>
    </rPh>
    <rPh sb="2" eb="3">
      <t>マエ</t>
    </rPh>
    <rPh sb="4" eb="6">
      <t>リョコウ</t>
    </rPh>
    <rPh sb="6" eb="8">
      <t>メイレイ</t>
    </rPh>
    <rPh sb="8" eb="9">
      <t>ジ</t>
    </rPh>
    <rPh sb="10" eb="12">
      <t>ヒツヨウ</t>
    </rPh>
    <phoneticPr fontId="78"/>
  </si>
  <si>
    <t>旅行命令簿</t>
    <rPh sb="0" eb="2">
      <t>リョコウ</t>
    </rPh>
    <rPh sb="2" eb="4">
      <t>メイレイ</t>
    </rPh>
    <rPh sb="4" eb="5">
      <t>ボ</t>
    </rPh>
    <phoneticPr fontId="78"/>
  </si>
  <si>
    <t>○</t>
    <phoneticPr fontId="78"/>
  </si>
  <si>
    <t>－</t>
    <phoneticPr fontId="78"/>
  </si>
  <si>
    <t>旅行依頼簿または出張依頼書の写し・出張承諾書</t>
    <rPh sb="0" eb="2">
      <t>リョコウ</t>
    </rPh>
    <rPh sb="2" eb="4">
      <t>イライ</t>
    </rPh>
    <rPh sb="4" eb="5">
      <t>ボ</t>
    </rPh>
    <rPh sb="8" eb="10">
      <t>シュッチョウ</t>
    </rPh>
    <rPh sb="10" eb="13">
      <t>イライショ</t>
    </rPh>
    <rPh sb="14" eb="15">
      <t>ウツ</t>
    </rPh>
    <phoneticPr fontId="78"/>
  </si>
  <si>
    <t>旅行理由書</t>
    <rPh sb="0" eb="2">
      <t>リョコウ</t>
    </rPh>
    <rPh sb="2" eb="5">
      <t>リユウショ</t>
    </rPh>
    <phoneticPr fontId="78"/>
  </si>
  <si>
    <r>
      <t>行程表（計画書）</t>
    </r>
    <r>
      <rPr>
        <sz val="8"/>
        <rFont val="ＭＳ 明朝"/>
        <family val="1"/>
        <charset val="128"/>
      </rPr>
      <t xml:space="preserve">
※前泊、後泊を行なう場合は、理由を明記すること</t>
    </r>
    <rPh sb="0" eb="3">
      <t>コウテイヒョウ</t>
    </rPh>
    <rPh sb="4" eb="7">
      <t>ケイカクショ</t>
    </rPh>
    <rPh sb="10" eb="12">
      <t>ゼンパク</t>
    </rPh>
    <rPh sb="13" eb="14">
      <t>ゴ</t>
    </rPh>
    <rPh sb="14" eb="15">
      <t>ハク</t>
    </rPh>
    <rPh sb="16" eb="17">
      <t>オコ</t>
    </rPh>
    <rPh sb="19" eb="21">
      <t>バアイ</t>
    </rPh>
    <rPh sb="23" eb="24">
      <t>ヨシ</t>
    </rPh>
    <rPh sb="25" eb="27">
      <t>メイキ</t>
    </rPh>
    <phoneticPr fontId="78"/>
  </si>
  <si>
    <r>
      <t>△</t>
    </r>
    <r>
      <rPr>
        <sz val="6"/>
        <rFont val="ＭＳ 明朝"/>
        <family val="1"/>
        <charset val="128"/>
      </rPr>
      <t>※1</t>
    </r>
    <phoneticPr fontId="78"/>
  </si>
  <si>
    <t>用務がわかる資料</t>
    <rPh sb="0" eb="2">
      <t>ヨウム</t>
    </rPh>
    <rPh sb="6" eb="8">
      <t>シリョウ</t>
    </rPh>
    <phoneticPr fontId="78"/>
  </si>
  <si>
    <t>学会、研究会、シンポジウム等</t>
    <rPh sb="0" eb="2">
      <t>ガッカイ</t>
    </rPh>
    <rPh sb="3" eb="6">
      <t>ケンキュウカイ</t>
    </rPh>
    <rPh sb="13" eb="14">
      <t>トウ</t>
    </rPh>
    <phoneticPr fontId="78"/>
  </si>
  <si>
    <t>学会等の開催通知やプログラム、ＨＰ画面コピーといった、日時・場所等が確認できるもの　
※発表を行う場合は氏名、日時等が記載されたプログラム</t>
    <rPh sb="0" eb="2">
      <t>ガッカイ</t>
    </rPh>
    <rPh sb="2" eb="3">
      <t>トウ</t>
    </rPh>
    <rPh sb="4" eb="6">
      <t>カイサイ</t>
    </rPh>
    <rPh sb="6" eb="8">
      <t>ツウチ</t>
    </rPh>
    <rPh sb="17" eb="19">
      <t>ガメン</t>
    </rPh>
    <rPh sb="27" eb="29">
      <t>ニチジ</t>
    </rPh>
    <rPh sb="30" eb="32">
      <t>バショ</t>
    </rPh>
    <rPh sb="32" eb="33">
      <t>トウ</t>
    </rPh>
    <rPh sb="34" eb="36">
      <t>カクニン</t>
    </rPh>
    <rPh sb="44" eb="46">
      <t>ハッピョウ</t>
    </rPh>
    <rPh sb="47" eb="48">
      <t>オコナ</t>
    </rPh>
    <rPh sb="49" eb="51">
      <t>バアイ</t>
    </rPh>
    <rPh sb="52" eb="54">
      <t>シメイ</t>
    </rPh>
    <rPh sb="55" eb="57">
      <t>ニチジ</t>
    </rPh>
    <rPh sb="57" eb="58">
      <t>トウ</t>
    </rPh>
    <rPh sb="59" eb="61">
      <t>キサイ</t>
    </rPh>
    <phoneticPr fontId="78"/>
  </si>
  <si>
    <t>打合せ、実験、ヒアリング等</t>
    <rPh sb="0" eb="2">
      <t>ウチアワ</t>
    </rPh>
    <rPh sb="4" eb="6">
      <t>ジッケン</t>
    </rPh>
    <rPh sb="12" eb="13">
      <t>トウ</t>
    </rPh>
    <phoneticPr fontId="78"/>
  </si>
  <si>
    <t>依頼状、アポイントメールといった日時・場所・面会者等が確認できるもの</t>
    <rPh sb="0" eb="3">
      <t>イライジョウ</t>
    </rPh>
    <rPh sb="16" eb="18">
      <t>ニチジ</t>
    </rPh>
    <rPh sb="19" eb="21">
      <t>バショ</t>
    </rPh>
    <rPh sb="22" eb="25">
      <t>メンカイシャ</t>
    </rPh>
    <rPh sb="25" eb="26">
      <t>トウ</t>
    </rPh>
    <rPh sb="27" eb="29">
      <t>カクニン</t>
    </rPh>
    <phoneticPr fontId="78"/>
  </si>
  <si>
    <t>現地視察、資料収集、ﾌｨｰﾙﾄﾞﾜｰｸ等</t>
    <rPh sb="0" eb="2">
      <t>ゲンチ</t>
    </rPh>
    <rPh sb="2" eb="4">
      <t>シサツ</t>
    </rPh>
    <rPh sb="5" eb="7">
      <t>シリョウ</t>
    </rPh>
    <rPh sb="7" eb="9">
      <t>シュウシュウ</t>
    </rPh>
    <rPh sb="19" eb="20">
      <t>トウ</t>
    </rPh>
    <phoneticPr fontId="78"/>
  </si>
  <si>
    <t>日程・場所・用務を具体的に記載した行程表（計画書）</t>
    <rPh sb="0" eb="2">
      <t>ニッテイ</t>
    </rPh>
    <rPh sb="3" eb="5">
      <t>バショ</t>
    </rPh>
    <rPh sb="6" eb="8">
      <t>ヨウム</t>
    </rPh>
    <rPh sb="9" eb="12">
      <t>グタイテキ</t>
    </rPh>
    <rPh sb="13" eb="15">
      <t>キサイ</t>
    </rPh>
    <rPh sb="17" eb="20">
      <t>コウテイヒョウ</t>
    </rPh>
    <rPh sb="21" eb="24">
      <t>ケイカクショ</t>
    </rPh>
    <phoneticPr fontId="78"/>
  </si>
  <si>
    <t>旅行後[出張報告時・旅費精算時に必要]</t>
    <rPh sb="0" eb="2">
      <t>リョコウ</t>
    </rPh>
    <rPh sb="2" eb="3">
      <t>ゴ</t>
    </rPh>
    <rPh sb="4" eb="6">
      <t>シュッチョウ</t>
    </rPh>
    <rPh sb="6" eb="8">
      <t>ホウコク</t>
    </rPh>
    <rPh sb="8" eb="9">
      <t>ジ</t>
    </rPh>
    <rPh sb="10" eb="12">
      <t>リョヒ</t>
    </rPh>
    <rPh sb="12" eb="14">
      <t>セイサン</t>
    </rPh>
    <rPh sb="14" eb="15">
      <t>ジ</t>
    </rPh>
    <rPh sb="16" eb="18">
      <t>ヒツヨウ</t>
    </rPh>
    <phoneticPr fontId="78"/>
  </si>
  <si>
    <t>旅行命令簿（写しでも可）</t>
    <rPh sb="0" eb="2">
      <t>リョコウ</t>
    </rPh>
    <rPh sb="2" eb="4">
      <t>メイレイ</t>
    </rPh>
    <rPh sb="4" eb="5">
      <t>ボ</t>
    </rPh>
    <rPh sb="6" eb="7">
      <t>ウツ</t>
    </rPh>
    <rPh sb="10" eb="11">
      <t>カ</t>
    </rPh>
    <phoneticPr fontId="78"/>
  </si>
  <si>
    <t>旅行依頼簿または出張依頼書の写し・出張承諾書・旅行理由書</t>
    <rPh sb="0" eb="2">
      <t>リョコウ</t>
    </rPh>
    <rPh sb="2" eb="4">
      <t>イライ</t>
    </rPh>
    <rPh sb="4" eb="5">
      <t>ボ</t>
    </rPh>
    <rPh sb="8" eb="10">
      <t>シュッチョウ</t>
    </rPh>
    <rPh sb="10" eb="13">
      <t>イライショ</t>
    </rPh>
    <rPh sb="14" eb="15">
      <t>ウツ</t>
    </rPh>
    <rPh sb="17" eb="19">
      <t>シュッチョウ</t>
    </rPh>
    <rPh sb="19" eb="22">
      <t>ショウダクショ</t>
    </rPh>
    <rPh sb="23" eb="25">
      <t>リョコウ</t>
    </rPh>
    <rPh sb="25" eb="28">
      <t>リユウショ</t>
    </rPh>
    <phoneticPr fontId="78"/>
  </si>
  <si>
    <t>学会、研究会、シンポジウム等参加の証拠書類</t>
    <rPh sb="0" eb="2">
      <t>ガッカイ</t>
    </rPh>
    <rPh sb="3" eb="6">
      <t>ケンキュウカイ</t>
    </rPh>
    <rPh sb="13" eb="14">
      <t>トウ</t>
    </rPh>
    <rPh sb="14" eb="16">
      <t>サンカ</t>
    </rPh>
    <rPh sb="17" eb="19">
      <t>ショウコ</t>
    </rPh>
    <rPh sb="19" eb="21">
      <t>ショルイ</t>
    </rPh>
    <phoneticPr fontId="78"/>
  </si>
  <si>
    <r>
      <t>○</t>
    </r>
    <r>
      <rPr>
        <sz val="6"/>
        <rFont val="ＭＳ 明朝"/>
        <family val="1"/>
        <charset val="128"/>
      </rPr>
      <t>※2</t>
    </r>
    <phoneticPr fontId="78"/>
  </si>
  <si>
    <t>出張報告書</t>
    <rPh sb="0" eb="2">
      <t>シュッチョウ</t>
    </rPh>
    <rPh sb="2" eb="5">
      <t>ホウコクショ</t>
    </rPh>
    <phoneticPr fontId="78"/>
  </si>
  <si>
    <r>
      <t>△</t>
    </r>
    <r>
      <rPr>
        <sz val="6"/>
        <rFont val="ＭＳ 明朝"/>
        <family val="1"/>
        <charset val="128"/>
      </rPr>
      <t>※3</t>
    </r>
    <phoneticPr fontId="78"/>
  </si>
  <si>
    <t>出張報告書の添付書類</t>
    <phoneticPr fontId="78"/>
  </si>
  <si>
    <t>必要な書類（①～④のいずれかひとつ）</t>
    <rPh sb="0" eb="2">
      <t>ヒツヨウ</t>
    </rPh>
    <rPh sb="3" eb="5">
      <t>ショルイ</t>
    </rPh>
    <phoneticPr fontId="78"/>
  </si>
  <si>
    <t>左記書類が添付できない場合（①～③のいずれかひとつ）</t>
    <rPh sb="0" eb="2">
      <t>サキ</t>
    </rPh>
    <rPh sb="2" eb="4">
      <t>ショルイ</t>
    </rPh>
    <rPh sb="5" eb="7">
      <t>テンプ</t>
    </rPh>
    <rPh sb="11" eb="13">
      <t>バアイ</t>
    </rPh>
    <phoneticPr fontId="78"/>
  </si>
  <si>
    <t>用務を行ったことが確認できる書類</t>
    <rPh sb="0" eb="2">
      <t>ヨウム</t>
    </rPh>
    <rPh sb="3" eb="4">
      <t>オコナ</t>
    </rPh>
    <rPh sb="9" eb="11">
      <t>カクニン</t>
    </rPh>
    <rPh sb="14" eb="16">
      <t>ショルイ</t>
    </rPh>
    <phoneticPr fontId="78"/>
  </si>
  <si>
    <t>①参加証（原本）
　※プラスチック製等で原本の添付が難しい場合は写しでも可</t>
    <rPh sb="1" eb="3">
      <t>サンカ</t>
    </rPh>
    <rPh sb="3" eb="4">
      <t>ショウ</t>
    </rPh>
    <rPh sb="5" eb="7">
      <t>ゲンポン</t>
    </rPh>
    <rPh sb="17" eb="18">
      <t>セイ</t>
    </rPh>
    <rPh sb="18" eb="19">
      <t>トウ</t>
    </rPh>
    <rPh sb="20" eb="22">
      <t>ゲンポン</t>
    </rPh>
    <rPh sb="23" eb="25">
      <t>テンプ</t>
    </rPh>
    <rPh sb="26" eb="27">
      <t>ムズカ</t>
    </rPh>
    <rPh sb="29" eb="31">
      <t>バアイ</t>
    </rPh>
    <rPh sb="32" eb="33">
      <t>ウツ</t>
    </rPh>
    <rPh sb="36" eb="37">
      <t>カ</t>
    </rPh>
    <phoneticPr fontId="78"/>
  </si>
  <si>
    <r>
      <t>①参加・面会証明書
②学会等の看板をバックにした本人写真と併せて
　次のうちのいずれかひとつ
　　・学会開催状況のわかる会場内の写真
　　・当日配付資料</t>
    </r>
    <r>
      <rPr>
        <sz val="8"/>
        <rFont val="ＭＳ 明朝"/>
        <family val="1"/>
        <charset val="128"/>
      </rPr>
      <t xml:space="preserve">（場内撮影禁止の場合等）
</t>
    </r>
    <r>
      <rPr>
        <sz val="9"/>
        <rFont val="ＭＳ 明朝"/>
        <family val="1"/>
        <charset val="128"/>
      </rPr>
      <t>③参加者名簿（会議等の名称が確認できるもの）</t>
    </r>
    <rPh sb="1" eb="3">
      <t>サンカ</t>
    </rPh>
    <rPh sb="4" eb="6">
      <t>メンカイ</t>
    </rPh>
    <rPh sb="6" eb="9">
      <t>ショウメイショ</t>
    </rPh>
    <rPh sb="11" eb="13">
      <t>ガッカイ</t>
    </rPh>
    <rPh sb="13" eb="14">
      <t>トウ</t>
    </rPh>
    <rPh sb="15" eb="17">
      <t>カンバン</t>
    </rPh>
    <rPh sb="24" eb="26">
      <t>ホンニン</t>
    </rPh>
    <rPh sb="26" eb="28">
      <t>シャシン</t>
    </rPh>
    <rPh sb="29" eb="30">
      <t>アワ</t>
    </rPh>
    <rPh sb="34" eb="35">
      <t>ツギ</t>
    </rPh>
    <rPh sb="50" eb="52">
      <t>ガッカイ</t>
    </rPh>
    <rPh sb="52" eb="54">
      <t>カイサイ</t>
    </rPh>
    <rPh sb="54" eb="56">
      <t>ジョウキョウ</t>
    </rPh>
    <rPh sb="60" eb="62">
      <t>カイジョウ</t>
    </rPh>
    <rPh sb="62" eb="63">
      <t>ナイ</t>
    </rPh>
    <rPh sb="64" eb="66">
      <t>シャシン</t>
    </rPh>
    <rPh sb="70" eb="72">
      <t>トウジツ</t>
    </rPh>
    <rPh sb="72" eb="74">
      <t>ハイフ</t>
    </rPh>
    <rPh sb="74" eb="76">
      <t>シリョウ</t>
    </rPh>
    <rPh sb="77" eb="79">
      <t>ジョウナイ</t>
    </rPh>
    <rPh sb="79" eb="81">
      <t>サツエイ</t>
    </rPh>
    <rPh sb="81" eb="83">
      <t>キンシ</t>
    </rPh>
    <rPh sb="84" eb="86">
      <t>バアイ</t>
    </rPh>
    <rPh sb="86" eb="87">
      <t>トウ</t>
    </rPh>
    <phoneticPr fontId="78"/>
  </si>
  <si>
    <t>①参加・面会証明書
②面会者の名刺</t>
    <rPh sb="1" eb="3">
      <t>サンカ</t>
    </rPh>
    <rPh sb="4" eb="6">
      <t>メンカイ</t>
    </rPh>
    <rPh sb="6" eb="9">
      <t>ショウメイショ</t>
    </rPh>
    <rPh sb="11" eb="14">
      <t>メンカイシャ</t>
    </rPh>
    <rPh sb="15" eb="17">
      <t>メイシ</t>
    </rPh>
    <phoneticPr fontId="78"/>
  </si>
  <si>
    <r>
      <t xml:space="preserve">①面会者等からのメール
</t>
    </r>
    <r>
      <rPr>
        <sz val="8"/>
        <rFont val="ＭＳ 明朝"/>
        <family val="1"/>
        <charset val="128"/>
      </rPr>
      <t>（参加・面会証明書の項目が網羅されており、用務を行ったことが確認できる内容のもの）</t>
    </r>
    <r>
      <rPr>
        <sz val="9"/>
        <rFont val="ＭＳ 明朝"/>
        <family val="1"/>
        <charset val="128"/>
      </rPr>
      <t xml:space="preserve">
②面会者との写真</t>
    </r>
    <rPh sb="1" eb="2">
      <t>メン</t>
    </rPh>
    <rPh sb="2" eb="3">
      <t>カイ</t>
    </rPh>
    <rPh sb="3" eb="4">
      <t>シャ</t>
    </rPh>
    <rPh sb="4" eb="5">
      <t>トウ</t>
    </rPh>
    <rPh sb="13" eb="15">
      <t>サンカ</t>
    </rPh>
    <rPh sb="16" eb="17">
      <t>メン</t>
    </rPh>
    <rPh sb="17" eb="18">
      <t>カイ</t>
    </rPh>
    <rPh sb="18" eb="20">
      <t>ショウメイ</t>
    </rPh>
    <rPh sb="20" eb="21">
      <t>ショ</t>
    </rPh>
    <rPh sb="22" eb="24">
      <t>コウモク</t>
    </rPh>
    <rPh sb="47" eb="49">
      <t>ナイヨウ</t>
    </rPh>
    <rPh sb="55" eb="58">
      <t>メンカイシャ</t>
    </rPh>
    <rPh sb="60" eb="62">
      <t>シャシン</t>
    </rPh>
    <phoneticPr fontId="78"/>
  </si>
  <si>
    <t>調査視察、情報収集、フィールドワーク等</t>
    <rPh sb="0" eb="2">
      <t>チョウサ</t>
    </rPh>
    <rPh sb="2" eb="4">
      <t>シサツ</t>
    </rPh>
    <rPh sb="5" eb="7">
      <t>ジョウホウ</t>
    </rPh>
    <rPh sb="7" eb="9">
      <t>シュウシュウ</t>
    </rPh>
    <rPh sb="18" eb="19">
      <t>トウ</t>
    </rPh>
    <phoneticPr fontId="78"/>
  </si>
  <si>
    <r>
      <t xml:space="preserve">①用務地を特定する標識等をバックにした本人写真
②参加・面会証明書
③面会者の名刺
④現地で支払った旅行者を宛名とした領収書
 </t>
    </r>
    <r>
      <rPr>
        <sz val="8"/>
        <rFont val="ＭＳ 明朝"/>
        <family val="1"/>
        <charset val="128"/>
      </rPr>
      <t>（入館料・複写料等、写しでも可）</t>
    </r>
    <rPh sb="1" eb="3">
      <t>ヨウム</t>
    </rPh>
    <rPh sb="3" eb="4">
      <t>チ</t>
    </rPh>
    <rPh sb="5" eb="7">
      <t>トクテイ</t>
    </rPh>
    <rPh sb="9" eb="11">
      <t>ヒョウシキ</t>
    </rPh>
    <rPh sb="11" eb="12">
      <t>トウ</t>
    </rPh>
    <rPh sb="19" eb="21">
      <t>ホンニン</t>
    </rPh>
    <rPh sb="21" eb="23">
      <t>シャシン</t>
    </rPh>
    <rPh sb="25" eb="27">
      <t>サンカ</t>
    </rPh>
    <rPh sb="28" eb="30">
      <t>メンカイ</t>
    </rPh>
    <rPh sb="30" eb="33">
      <t>ショウメイショ</t>
    </rPh>
    <rPh sb="35" eb="38">
      <t>メンカイシャ</t>
    </rPh>
    <rPh sb="39" eb="41">
      <t>メイシ</t>
    </rPh>
    <rPh sb="43" eb="45">
      <t>ゲンチ</t>
    </rPh>
    <rPh sb="46" eb="48">
      <t>シハラ</t>
    </rPh>
    <rPh sb="50" eb="53">
      <t>リョコウシャ</t>
    </rPh>
    <rPh sb="54" eb="56">
      <t>アテナ</t>
    </rPh>
    <rPh sb="59" eb="62">
      <t>リョウシュウショ</t>
    </rPh>
    <rPh sb="65" eb="68">
      <t>ニュウカンリョウ</t>
    </rPh>
    <rPh sb="69" eb="71">
      <t>フクシャ</t>
    </rPh>
    <rPh sb="71" eb="72">
      <t>リョウ</t>
    </rPh>
    <rPh sb="72" eb="73">
      <t>トウ</t>
    </rPh>
    <rPh sb="74" eb="75">
      <t>ウツ</t>
    </rPh>
    <rPh sb="78" eb="79">
      <t>カ</t>
    </rPh>
    <phoneticPr fontId="78"/>
  </si>
  <si>
    <r>
      <t xml:space="preserve">①面会者等からのメール
</t>
    </r>
    <r>
      <rPr>
        <sz val="8"/>
        <rFont val="ＭＳ 明朝"/>
        <family val="1"/>
        <charset val="128"/>
      </rPr>
      <t>（参加・面会証明書の項目が網羅されており、用務を行ったことが確認できる内容のもの）</t>
    </r>
    <r>
      <rPr>
        <sz val="9"/>
        <rFont val="ＭＳ 明朝"/>
        <family val="1"/>
        <charset val="128"/>
      </rPr>
      <t xml:space="preserve">
②訪問施設の入館料のチケットやパンフレット</t>
    </r>
    <rPh sb="1" eb="2">
      <t>メン</t>
    </rPh>
    <rPh sb="2" eb="3">
      <t>カイ</t>
    </rPh>
    <rPh sb="3" eb="4">
      <t>シャ</t>
    </rPh>
    <rPh sb="4" eb="5">
      <t>トウ</t>
    </rPh>
    <rPh sb="55" eb="57">
      <t>ホウモン</t>
    </rPh>
    <rPh sb="57" eb="59">
      <t>シセツ</t>
    </rPh>
    <rPh sb="60" eb="63">
      <t>ニュウカンリョウ</t>
    </rPh>
    <phoneticPr fontId="78"/>
  </si>
  <si>
    <t>必要書類がない場合、事情を確認するため、経理事務管理者（主管課長）によるヒアリングを受けてください。</t>
    <rPh sb="0" eb="2">
      <t>ヒツヨウ</t>
    </rPh>
    <rPh sb="2" eb="4">
      <t>ショルイ</t>
    </rPh>
    <rPh sb="10" eb="12">
      <t>ジジョウ</t>
    </rPh>
    <rPh sb="13" eb="15">
      <t>カクニン</t>
    </rPh>
    <rPh sb="28" eb="30">
      <t>シュカン</t>
    </rPh>
    <rPh sb="30" eb="31">
      <t>カ</t>
    </rPh>
    <rPh sb="31" eb="32">
      <t>チョウ</t>
    </rPh>
    <phoneticPr fontId="78"/>
  </si>
  <si>
    <r>
      <t xml:space="preserve">旅費計算内訳書　又は　外国旅費請求内訳書兼領収書
</t>
    </r>
    <r>
      <rPr>
        <sz val="8"/>
        <rFont val="ＭＳ 明朝"/>
        <family val="1"/>
        <charset val="128"/>
      </rPr>
      <t>＜事務室作成＞※定期区間を明記</t>
    </r>
    <rPh sb="0" eb="2">
      <t>リョヒ</t>
    </rPh>
    <rPh sb="2" eb="4">
      <t>ケイサン</t>
    </rPh>
    <rPh sb="4" eb="7">
      <t>ウチワケショ</t>
    </rPh>
    <rPh sb="8" eb="9">
      <t>マタ</t>
    </rPh>
    <rPh sb="26" eb="29">
      <t>ジムシツ</t>
    </rPh>
    <rPh sb="29" eb="31">
      <t>サクセイ</t>
    </rPh>
    <rPh sb="33" eb="35">
      <t>テイキ</t>
    </rPh>
    <rPh sb="35" eb="37">
      <t>クカン</t>
    </rPh>
    <rPh sb="38" eb="40">
      <t>メイキ</t>
    </rPh>
    <phoneticPr fontId="78"/>
  </si>
  <si>
    <t>旅費精算書（出張報告書 裏面）</t>
    <rPh sb="0" eb="2">
      <t>リョヒ</t>
    </rPh>
    <rPh sb="2" eb="5">
      <t>セイサンショ</t>
    </rPh>
    <rPh sb="12" eb="14">
      <t>リメン</t>
    </rPh>
    <phoneticPr fontId="78"/>
  </si>
  <si>
    <t>実費が確認できる書類</t>
    <rPh sb="0" eb="2">
      <t>ジッピ</t>
    </rPh>
    <rPh sb="3" eb="5">
      <t>カクニン</t>
    </rPh>
    <rPh sb="8" eb="10">
      <t>ショルイ</t>
    </rPh>
    <phoneticPr fontId="78"/>
  </si>
  <si>
    <t>鉄道賃</t>
    <rPh sb="0" eb="2">
      <t>テツドウ</t>
    </rPh>
    <rPh sb="2" eb="3">
      <t>チン</t>
    </rPh>
    <phoneticPr fontId="78"/>
  </si>
  <si>
    <t>運賃、急行料金（新幹線等）</t>
    <rPh sb="0" eb="2">
      <t>ウンチン</t>
    </rPh>
    <rPh sb="3" eb="7">
      <t>キュウコウリョウキン</t>
    </rPh>
    <rPh sb="8" eb="12">
      <t>シンカンセントウ</t>
    </rPh>
    <phoneticPr fontId="78"/>
  </si>
  <si>
    <r>
      <t>（国内）経路線検索ソフトの検索結果（経路・定期区間を除いた運賃がわかるもの（事務室が作成））
　※旅費システムで入力した場合は不要
（外国）運賃の等級及び金額が分かる領収書等</t>
    </r>
    <r>
      <rPr>
        <sz val="6"/>
        <rFont val="ＭＳ 明朝"/>
        <family val="1"/>
        <charset val="128"/>
      </rPr>
      <t>※4</t>
    </r>
    <rPh sb="4" eb="6">
      <t>ケイロ</t>
    </rPh>
    <rPh sb="38" eb="41">
      <t>ジムシツ</t>
    </rPh>
    <rPh sb="42" eb="44">
      <t>サクセイテツドウ</t>
    </rPh>
    <phoneticPr fontId="78"/>
  </si>
  <si>
    <t>寝台料金、座席指定料金、付随費用</t>
    <phoneticPr fontId="78"/>
  </si>
  <si>
    <t>金額が分かる領収書等</t>
    <rPh sb="0" eb="2">
      <t>キンガク</t>
    </rPh>
    <rPh sb="3" eb="4">
      <t>ワ</t>
    </rPh>
    <rPh sb="6" eb="10">
      <t>リョウシュウショトウ</t>
    </rPh>
    <phoneticPr fontId="78"/>
  </si>
  <si>
    <t>船賃</t>
    <rPh sb="0" eb="2">
      <t>フナチン</t>
    </rPh>
    <phoneticPr fontId="78"/>
  </si>
  <si>
    <t>運賃、寝台料金、座席指定料金、付随費用</t>
    <phoneticPr fontId="78"/>
  </si>
  <si>
    <t>運航会社又は旅行代理店発行の領収書（乗船日・船名・等級・料金が確認できるもの、金額記載の明細書や申込書と併せて添付でも可）</t>
  </si>
  <si>
    <r>
      <t>航空賃</t>
    </r>
    <r>
      <rPr>
        <sz val="6"/>
        <rFont val="ＭＳ 明朝"/>
        <family val="1"/>
        <charset val="128"/>
      </rPr>
      <t>※5</t>
    </r>
    <rPh sb="0" eb="2">
      <t>コウクウ</t>
    </rPh>
    <rPh sb="2" eb="3">
      <t>チン</t>
    </rPh>
    <phoneticPr fontId="78"/>
  </si>
  <si>
    <t>運賃、座席指定料</t>
    <rPh sb="0" eb="2">
      <t>ウンチン</t>
    </rPh>
    <rPh sb="3" eb="8">
      <t>ザセキシテイリョウ</t>
    </rPh>
    <phoneticPr fontId="78"/>
  </si>
  <si>
    <t>【概算払時】
運行会社又は旅行代理店発行の見積書等または、インターネット購入画面コピー（旅行者氏名・旅程・旅行日・便名・等級・料金・内訳（外国旅行の場合のみ）が全て明記されているもの）</t>
    <rPh sb="1" eb="4">
      <t>ガイサンバラ</t>
    </rPh>
    <rPh sb="4" eb="5">
      <t>ジ</t>
    </rPh>
    <rPh sb="7" eb="9">
      <t>ウンコウ</t>
    </rPh>
    <rPh sb="9" eb="11">
      <t>カイシャ</t>
    </rPh>
    <rPh sb="11" eb="12">
      <t>マタ</t>
    </rPh>
    <rPh sb="13" eb="15">
      <t>リョコウ</t>
    </rPh>
    <rPh sb="15" eb="17">
      <t>ダイリ</t>
    </rPh>
    <rPh sb="17" eb="18">
      <t>テン</t>
    </rPh>
    <rPh sb="18" eb="20">
      <t>ハッコウ</t>
    </rPh>
    <rPh sb="21" eb="24">
      <t>ミツモリショ</t>
    </rPh>
    <rPh sb="24" eb="25">
      <t>トウ</t>
    </rPh>
    <rPh sb="36" eb="38">
      <t>コウニュウ</t>
    </rPh>
    <rPh sb="38" eb="40">
      <t>ガメン</t>
    </rPh>
    <rPh sb="44" eb="47">
      <t>リョコウシャ</t>
    </rPh>
    <rPh sb="47" eb="49">
      <t>シメイ</t>
    </rPh>
    <rPh sb="50" eb="52">
      <t>リョテイ</t>
    </rPh>
    <rPh sb="53" eb="55">
      <t>リョコウ</t>
    </rPh>
    <rPh sb="55" eb="56">
      <t>ビ</t>
    </rPh>
    <rPh sb="57" eb="59">
      <t>ビンメイ</t>
    </rPh>
    <rPh sb="63" eb="65">
      <t>リョウキン</t>
    </rPh>
    <rPh sb="65" eb="66">
      <t>キンガク</t>
    </rPh>
    <rPh sb="66" eb="68">
      <t>ウチワケ</t>
    </rPh>
    <rPh sb="69" eb="71">
      <t>ガイコク</t>
    </rPh>
    <rPh sb="71" eb="73">
      <t>リョコウ</t>
    </rPh>
    <rPh sb="74" eb="76">
      <t>バアイ</t>
    </rPh>
    <phoneticPr fontId="78"/>
  </si>
  <si>
    <t>【精算時】（①と②を添付）
①運航会社又は旅行代理店発行の領収書（搭乗日・等級・購入金額が確認できるもの、金額記載の明細書や申込書と併せて添付でも可）
②半券又は搭乗証明書</t>
    <rPh sb="1" eb="3">
      <t>セイサン</t>
    </rPh>
    <rPh sb="3" eb="4">
      <t>ジ</t>
    </rPh>
    <rPh sb="4" eb="5">
      <t>キヨジ</t>
    </rPh>
    <rPh sb="40" eb="44">
      <t>コウニュウキンガク</t>
    </rPh>
    <rPh sb="77" eb="79">
      <t>ハンケン</t>
    </rPh>
    <rPh sb="79" eb="80">
      <t>マタ</t>
    </rPh>
    <rPh sb="81" eb="83">
      <t>トウジョウ</t>
    </rPh>
    <rPh sb="83" eb="86">
      <t>ショウメイショ</t>
    </rPh>
    <phoneticPr fontId="78"/>
  </si>
  <si>
    <t>ビジネスクラス利用</t>
    <rPh sb="7" eb="9">
      <t>リヨウ</t>
    </rPh>
    <phoneticPr fontId="78"/>
  </si>
  <si>
    <t>フライト時間が8時間超で
○健康上の理由による場合は、診断書等
○職務遂行上の理由による場合、到着後直ちに用務を行なう必要があることを証明する書類</t>
    <rPh sb="4" eb="6">
      <t>ジカン</t>
    </rPh>
    <rPh sb="8" eb="10">
      <t>ジカン</t>
    </rPh>
    <rPh sb="10" eb="11">
      <t>コ</t>
    </rPh>
    <rPh sb="14" eb="17">
      <t>ケンコウジョウ</t>
    </rPh>
    <rPh sb="18" eb="20">
      <t>リユウ</t>
    </rPh>
    <rPh sb="23" eb="25">
      <t>バアイ</t>
    </rPh>
    <rPh sb="27" eb="30">
      <t>シンダンショ</t>
    </rPh>
    <rPh sb="30" eb="31">
      <t>トウ</t>
    </rPh>
    <rPh sb="33" eb="35">
      <t>ショクム</t>
    </rPh>
    <rPh sb="35" eb="37">
      <t>スイコウ</t>
    </rPh>
    <rPh sb="37" eb="38">
      <t>ジョウ</t>
    </rPh>
    <rPh sb="39" eb="41">
      <t>リユウ</t>
    </rPh>
    <rPh sb="44" eb="46">
      <t>バアイ</t>
    </rPh>
    <rPh sb="47" eb="49">
      <t>トウチャク</t>
    </rPh>
    <rPh sb="49" eb="50">
      <t>ゴ</t>
    </rPh>
    <rPh sb="50" eb="51">
      <t>タダ</t>
    </rPh>
    <rPh sb="53" eb="55">
      <t>ヨウム</t>
    </rPh>
    <rPh sb="56" eb="57">
      <t>オコ</t>
    </rPh>
    <rPh sb="59" eb="61">
      <t>ヒツヨウ</t>
    </rPh>
    <rPh sb="67" eb="69">
      <t>ショウメイ</t>
    </rPh>
    <rPh sb="71" eb="73">
      <t>ショルイ</t>
    </rPh>
    <phoneticPr fontId="78"/>
  </si>
  <si>
    <t>付随費用</t>
    <rPh sb="0" eb="4">
      <t>フズイヒヨウ</t>
    </rPh>
    <phoneticPr fontId="78"/>
  </si>
  <si>
    <t>その他の交通費</t>
    <rPh sb="2" eb="3">
      <t>タ</t>
    </rPh>
    <rPh sb="4" eb="7">
      <t>コウツウヒ</t>
    </rPh>
    <phoneticPr fontId="78"/>
  </si>
  <si>
    <t>バス運賃</t>
    <rPh sb="2" eb="4">
      <t>ウンチン</t>
    </rPh>
    <phoneticPr fontId="78"/>
  </si>
  <si>
    <t>タクシー料金</t>
    <rPh sb="4" eb="6">
      <t>リョウキン</t>
    </rPh>
    <phoneticPr fontId="78"/>
  </si>
  <si>
    <t>レンタカー料金</t>
    <rPh sb="5" eb="7">
      <t>リョウキン</t>
    </rPh>
    <phoneticPr fontId="78"/>
  </si>
  <si>
    <t xml:space="preserve">金額が分かる領収書等と利用明細（利用者名、借用期間・場所、料金明細がわかるもの）    </t>
    <phoneticPr fontId="78"/>
  </si>
  <si>
    <t>宿泊費</t>
    <rPh sb="0" eb="2">
      <t>シュクハク</t>
    </rPh>
    <rPh sb="2" eb="3">
      <t>ヒ</t>
    </rPh>
    <phoneticPr fontId="78"/>
  </si>
  <si>
    <t>【概算払時】
料金と朝・夕食代が含まれているか分かる書類（食事代の金額が明らかな場合、その金額を減額調整する。）</t>
    <rPh sb="7" eb="9">
      <t>リョウキン</t>
    </rPh>
    <rPh sb="10" eb="11">
      <t>アサ</t>
    </rPh>
    <rPh sb="12" eb="15">
      <t>ユウショクダイ</t>
    </rPh>
    <rPh sb="16" eb="17">
      <t>フク</t>
    </rPh>
    <rPh sb="23" eb="24">
      <t>ワ</t>
    </rPh>
    <rPh sb="26" eb="28">
      <t>ショルイ</t>
    </rPh>
    <rPh sb="29" eb="32">
      <t>ショクジダイ</t>
    </rPh>
    <rPh sb="33" eb="35">
      <t>キンガク</t>
    </rPh>
    <rPh sb="36" eb="37">
      <t>アキ</t>
    </rPh>
    <rPh sb="40" eb="42">
      <t>バアイ</t>
    </rPh>
    <rPh sb="45" eb="47">
      <t>キンガク</t>
    </rPh>
    <rPh sb="48" eb="50">
      <t>ゲンガク</t>
    </rPh>
    <rPh sb="50" eb="52">
      <t>チョウセイ</t>
    </rPh>
    <phoneticPr fontId="78"/>
  </si>
  <si>
    <t>【精算時】
宿泊先の領収書等</t>
    <rPh sb="6" eb="8">
      <t>シュクハク</t>
    </rPh>
    <rPh sb="8" eb="9">
      <t>サキ</t>
    </rPh>
    <rPh sb="10" eb="13">
      <t>リョウシュウショ</t>
    </rPh>
    <rPh sb="13" eb="14">
      <t>トウ</t>
    </rPh>
    <phoneticPr fontId="78"/>
  </si>
  <si>
    <t>包括宿泊費</t>
    <rPh sb="0" eb="5">
      <t>ホウカツシュクハクヒ</t>
    </rPh>
    <phoneticPr fontId="78"/>
  </si>
  <si>
    <t>【概算払時】
パック商品の詳細及びがわかる資料（パンフレットや冊子の抜粋・インターネット画面コピー）、料金と朝・夕食代が含まれているか分かる書類（食事代の金額が明らかな場合、その金額を減額調整する。）</t>
    <rPh sb="10" eb="12">
      <t>ショウヒン</t>
    </rPh>
    <rPh sb="13" eb="15">
      <t>ショウサイ</t>
    </rPh>
    <rPh sb="15" eb="16">
      <t>オヨ</t>
    </rPh>
    <rPh sb="21" eb="23">
      <t>シリョウ</t>
    </rPh>
    <rPh sb="31" eb="33">
      <t>サッシ</t>
    </rPh>
    <rPh sb="34" eb="36">
      <t>バッスイ</t>
    </rPh>
    <rPh sb="44" eb="46">
      <t>ガメン</t>
    </rPh>
    <phoneticPr fontId="78"/>
  </si>
  <si>
    <t>渡航雑費</t>
    <rPh sb="0" eb="2">
      <t>トコウ</t>
    </rPh>
    <rPh sb="2" eb="4">
      <t>ザッピ</t>
    </rPh>
    <phoneticPr fontId="78"/>
  </si>
  <si>
    <t>予防注射料等の領収書</t>
    <rPh sb="0" eb="2">
      <t>ヨボウ</t>
    </rPh>
    <rPh sb="2" eb="4">
      <t>チュウシャ</t>
    </rPh>
    <rPh sb="4" eb="5">
      <t>リョウ</t>
    </rPh>
    <rPh sb="5" eb="6">
      <t>トウ</t>
    </rPh>
    <rPh sb="7" eb="10">
      <t>リョウシュウショ</t>
    </rPh>
    <phoneticPr fontId="78"/>
  </si>
  <si>
    <r>
      <t>クレジットカード（法人カード）利用明細書</t>
    </r>
    <r>
      <rPr>
        <sz val="6"/>
        <rFont val="ＭＳ 明朝"/>
        <family val="1"/>
        <charset val="128"/>
      </rPr>
      <t>※6</t>
    </r>
    <rPh sb="9" eb="11">
      <t>ホウジン</t>
    </rPh>
    <rPh sb="15" eb="17">
      <t>リヨウ</t>
    </rPh>
    <rPh sb="17" eb="19">
      <t>メイサイ</t>
    </rPh>
    <rPh sb="19" eb="20">
      <t>ショ</t>
    </rPh>
    <phoneticPr fontId="78"/>
  </si>
  <si>
    <t>外国旅行等において、クレジットカード利用により外貨で支出し、日本円に換算される場合</t>
    <rPh sb="0" eb="4">
      <t>ガイコクリョコウ</t>
    </rPh>
    <rPh sb="4" eb="5">
      <t>トウ</t>
    </rPh>
    <rPh sb="18" eb="20">
      <t>リヨウ</t>
    </rPh>
    <rPh sb="23" eb="25">
      <t>ガイカ</t>
    </rPh>
    <rPh sb="26" eb="28">
      <t>シシュツ</t>
    </rPh>
    <rPh sb="30" eb="33">
      <t>ニホンエン</t>
    </rPh>
    <rPh sb="34" eb="36">
      <t>カンサン</t>
    </rPh>
    <rPh sb="39" eb="41">
      <t>バアイ</t>
    </rPh>
    <phoneticPr fontId="78"/>
  </si>
  <si>
    <t>【参考】宿泊手当</t>
    <rPh sb="1" eb="3">
      <t>サンコウ</t>
    </rPh>
    <rPh sb="4" eb="8">
      <t>シュクハクテアテ</t>
    </rPh>
    <phoneticPr fontId="78"/>
  </si>
  <si>
    <t>宿泊費または包括宿泊費に朝・夕食代が含まれており、具体的な金額が不明な場合は一食につき宿泊手当の1/3を減額調整する。</t>
    <rPh sb="0" eb="3">
      <t>シュクハクヒ</t>
    </rPh>
    <rPh sb="6" eb="11">
      <t>ホウカツシュクハクヒ</t>
    </rPh>
    <rPh sb="12" eb="13">
      <t>アサ</t>
    </rPh>
    <rPh sb="14" eb="17">
      <t>ユウショクダイ</t>
    </rPh>
    <rPh sb="18" eb="19">
      <t>フク</t>
    </rPh>
    <rPh sb="25" eb="28">
      <t>グタイテキ</t>
    </rPh>
    <rPh sb="29" eb="31">
      <t>キンガク</t>
    </rPh>
    <rPh sb="32" eb="34">
      <t>フメイ</t>
    </rPh>
    <rPh sb="35" eb="37">
      <t>バアイ</t>
    </rPh>
    <rPh sb="38" eb="40">
      <t>イッショク</t>
    </rPh>
    <rPh sb="43" eb="47">
      <t>シュクハクテアテ</t>
    </rPh>
    <rPh sb="52" eb="54">
      <t>ゲンガク</t>
    </rPh>
    <rPh sb="54" eb="56">
      <t>チョウセイ</t>
    </rPh>
    <phoneticPr fontId="78"/>
  </si>
  <si>
    <t>※1</t>
    <phoneticPr fontId="78"/>
  </si>
  <si>
    <t>外国旅行の際等、必要に応じて提出してください。</t>
    <rPh sb="0" eb="2">
      <t>ガイコク</t>
    </rPh>
    <rPh sb="2" eb="4">
      <t>リョコウ</t>
    </rPh>
    <rPh sb="5" eb="6">
      <t>サイ</t>
    </rPh>
    <rPh sb="6" eb="7">
      <t>トウ</t>
    </rPh>
    <rPh sb="8" eb="10">
      <t>ヒツヨウ</t>
    </rPh>
    <rPh sb="11" eb="12">
      <t>オウ</t>
    </rPh>
    <rPh sb="14" eb="16">
      <t>テイシュツ</t>
    </rPh>
    <phoneticPr fontId="78"/>
  </si>
  <si>
    <t>※2</t>
    <phoneticPr fontId="78"/>
  </si>
  <si>
    <t>必要な書類（及び添付できない場合の対応）は、出張報告書の添付書類と同様です。</t>
    <rPh sb="0" eb="2">
      <t>ヒツヨウ</t>
    </rPh>
    <rPh sb="3" eb="5">
      <t>ショルイ</t>
    </rPh>
    <rPh sb="6" eb="7">
      <t>オヨ</t>
    </rPh>
    <rPh sb="8" eb="10">
      <t>テンプ</t>
    </rPh>
    <rPh sb="14" eb="16">
      <t>バアイ</t>
    </rPh>
    <rPh sb="17" eb="19">
      <t>タイオウ</t>
    </rPh>
    <rPh sb="22" eb="24">
      <t>シュッチョウ</t>
    </rPh>
    <rPh sb="24" eb="27">
      <t>ホウコクショ</t>
    </rPh>
    <rPh sb="28" eb="30">
      <t>テンプ</t>
    </rPh>
    <rPh sb="30" eb="32">
      <t>ショルイ</t>
    </rPh>
    <rPh sb="33" eb="35">
      <t>ドウヨウ</t>
    </rPh>
    <phoneticPr fontId="78"/>
  </si>
  <si>
    <t>※3</t>
    <phoneticPr fontId="78"/>
  </si>
  <si>
    <t>宿泊を伴わない出張の場合は、必要に応じて提出してください。（航空機、新幹線、船舶等を利用した長距離旅行など）</t>
    <rPh sb="0" eb="2">
      <t>シュクハク</t>
    </rPh>
    <rPh sb="3" eb="4">
      <t>トモナ</t>
    </rPh>
    <rPh sb="7" eb="9">
      <t>シュッチョウ</t>
    </rPh>
    <rPh sb="10" eb="12">
      <t>バアイ</t>
    </rPh>
    <rPh sb="14" eb="16">
      <t>ヒツヨウ</t>
    </rPh>
    <rPh sb="17" eb="18">
      <t>オウ</t>
    </rPh>
    <rPh sb="20" eb="22">
      <t>テイシュツ</t>
    </rPh>
    <rPh sb="30" eb="33">
      <t>コウクウキ</t>
    </rPh>
    <rPh sb="34" eb="37">
      <t>シンカンセン</t>
    </rPh>
    <rPh sb="38" eb="40">
      <t>センパク</t>
    </rPh>
    <rPh sb="40" eb="41">
      <t>トウ</t>
    </rPh>
    <rPh sb="42" eb="44">
      <t>リヨウ</t>
    </rPh>
    <rPh sb="46" eb="49">
      <t>チョウキョリ</t>
    </rPh>
    <rPh sb="49" eb="51">
      <t>リョコウ</t>
    </rPh>
    <phoneticPr fontId="78"/>
  </si>
  <si>
    <t>※4</t>
    <phoneticPr fontId="78"/>
  </si>
  <si>
    <t>券面で運賃・経路がわからない場合は、それらがわかる資料を併せて提出してください。</t>
    <rPh sb="0" eb="2">
      <t>ケンメン</t>
    </rPh>
    <rPh sb="3" eb="5">
      <t>ウンチン</t>
    </rPh>
    <rPh sb="6" eb="8">
      <t>ケイロ</t>
    </rPh>
    <rPh sb="14" eb="16">
      <t>バアイ</t>
    </rPh>
    <rPh sb="25" eb="27">
      <t>シリョウ</t>
    </rPh>
    <rPh sb="28" eb="29">
      <t>アワ</t>
    </rPh>
    <rPh sb="31" eb="33">
      <t>テイシュツ</t>
    </rPh>
    <phoneticPr fontId="78"/>
  </si>
  <si>
    <t>※5</t>
    <phoneticPr fontId="78"/>
  </si>
  <si>
    <t>スーパーシート（クラスＪ、プレミアムクラス等）は、ビジネスクラス利用の場合と同様の取扱いです。</t>
    <rPh sb="21" eb="22">
      <t>トウ</t>
    </rPh>
    <rPh sb="32" eb="34">
      <t>リヨウ</t>
    </rPh>
    <rPh sb="35" eb="37">
      <t>バアイ</t>
    </rPh>
    <rPh sb="38" eb="40">
      <t>ドウヨウ</t>
    </rPh>
    <rPh sb="41" eb="43">
      <t>トリアツカ</t>
    </rPh>
    <phoneticPr fontId="78"/>
  </si>
  <si>
    <t>※6</t>
    <phoneticPr fontId="78"/>
  </si>
  <si>
    <t>クレジットカード利用明細書は名義・引落日・決済額のわかる部分(その他の黒塗りは不要)を提出してください。</t>
    <rPh sb="8" eb="10">
      <t>リヨウ</t>
    </rPh>
    <rPh sb="10" eb="12">
      <t>メイサイ</t>
    </rPh>
    <rPh sb="12" eb="13">
      <t>ショ</t>
    </rPh>
    <rPh sb="14" eb="16">
      <t>メイギ</t>
    </rPh>
    <rPh sb="17" eb="19">
      <t>ヒキオトシ</t>
    </rPh>
    <rPh sb="19" eb="20">
      <t>ヒ</t>
    </rPh>
    <rPh sb="21" eb="23">
      <t>ケッサイ</t>
    </rPh>
    <rPh sb="23" eb="24">
      <t>ガク</t>
    </rPh>
    <rPh sb="28" eb="30">
      <t>ブブン</t>
    </rPh>
    <rPh sb="33" eb="34">
      <t>タ</t>
    </rPh>
    <rPh sb="35" eb="37">
      <t>クロヌ</t>
    </rPh>
    <rPh sb="39" eb="41">
      <t>フヨウ</t>
    </rPh>
    <rPh sb="43" eb="45">
      <t>テイシュツ</t>
    </rPh>
    <phoneticPr fontId="78"/>
  </si>
  <si>
    <t>プルダウン必須選択</t>
    <rPh sb="5" eb="7">
      <t>ヒッス</t>
    </rPh>
    <phoneticPr fontId="69"/>
  </si>
  <si>
    <t>必須記入項目</t>
    <phoneticPr fontId="69"/>
  </si>
  <si>
    <t>該当の場合記入</t>
    <phoneticPr fontId="69"/>
  </si>
  <si>
    <t>※旅行届は原本を、それ以外はデータで担当に提出してください。</t>
    <rPh sb="1" eb="4">
      <t>リョコウトドケ</t>
    </rPh>
    <rPh sb="5" eb="7">
      <t>ゲンポン</t>
    </rPh>
    <rPh sb="11" eb="13">
      <t>イガイ</t>
    </rPh>
    <rPh sb="18" eb="20">
      <t>タントウ</t>
    </rPh>
    <rPh sb="21" eb="23">
      <t>テイシュツ</t>
    </rPh>
    <phoneticPr fontId="69"/>
  </si>
  <si>
    <t>出張申請入力シート（国内）</t>
    <rPh sb="10" eb="12">
      <t>コクナイ</t>
    </rPh>
    <phoneticPr fontId="69"/>
  </si>
  <si>
    <t>【旅行者】</t>
    <phoneticPr fontId="69"/>
  </si>
  <si>
    <t>出張申請日</t>
    <rPh sb="0" eb="2">
      <t>シュッチョウ</t>
    </rPh>
    <rPh sb="2" eb="4">
      <t>シンセイ</t>
    </rPh>
    <rPh sb="4" eb="5">
      <t>ビ</t>
    </rPh>
    <phoneticPr fontId="70"/>
  </si>
  <si>
    <t>債主番号
(本学学生：学修番号）</t>
    <rPh sb="13" eb="15">
      <t>バンゴウ</t>
    </rPh>
    <phoneticPr fontId="69"/>
  </si>
  <si>
    <t>0123456789</t>
  </si>
  <si>
    <t>所属</t>
    <rPh sb="0" eb="2">
      <t>ショゾク</t>
    </rPh>
    <phoneticPr fontId="69"/>
  </si>
  <si>
    <t>分野</t>
    <rPh sb="0" eb="2">
      <t>ブンヤ</t>
    </rPh>
    <phoneticPr fontId="69"/>
  </si>
  <si>
    <t>職位</t>
    <rPh sb="0" eb="2">
      <t>ショクイ</t>
    </rPh>
    <phoneticPr fontId="69"/>
  </si>
  <si>
    <t>出張者氏名</t>
    <phoneticPr fontId="69"/>
  </si>
  <si>
    <t>人文科学研究科</t>
  </si>
  <si>
    <t>社会学</t>
  </si>
  <si>
    <t>教授</t>
  </si>
  <si>
    <t>東京　太郎</t>
    <rPh sb="0" eb="2">
      <t>トウキョウ</t>
    </rPh>
    <rPh sb="3" eb="5">
      <t>タロウ</t>
    </rPh>
    <phoneticPr fontId="69"/>
  </si>
  <si>
    <t>出張を依頼する場合は理由を記載 （研究課題遂行上必要な理由を具体的に記載すること）</t>
    <rPh sb="0" eb="2">
      <t>シュッチョウ</t>
    </rPh>
    <rPh sb="3" eb="5">
      <t>イライ</t>
    </rPh>
    <rPh sb="7" eb="9">
      <t>バアイ</t>
    </rPh>
    <rPh sb="10" eb="12">
      <t>リユウ</t>
    </rPh>
    <rPh sb="13" eb="15">
      <t>キサイ</t>
    </rPh>
    <phoneticPr fontId="69"/>
  </si>
  <si>
    <t>研究課題遂行に必要な、○○○○なため。</t>
    <phoneticPr fontId="69"/>
  </si>
  <si>
    <t>【予算】</t>
    <rPh sb="1" eb="3">
      <t>ヨサン</t>
    </rPh>
    <phoneticPr fontId="69"/>
  </si>
  <si>
    <t>↓プルダウン選択</t>
    <phoneticPr fontId="78"/>
  </si>
  <si>
    <t>財源（目的）</t>
    <rPh sb="0" eb="2">
      <t>ザイゲン</t>
    </rPh>
    <rPh sb="3" eb="5">
      <t>モクテキ</t>
    </rPh>
    <phoneticPr fontId="69"/>
  </si>
  <si>
    <t>予算所管コード</t>
    <phoneticPr fontId="69"/>
  </si>
  <si>
    <t>所管氏名</t>
    <rPh sb="0" eb="2">
      <t>ショカン</t>
    </rPh>
    <rPh sb="2" eb="4">
      <t>シメイ</t>
    </rPh>
    <phoneticPr fontId="69"/>
  </si>
  <si>
    <t>プロジェクトコード・課題番号（科研費／外部資金の場合）</t>
    <rPh sb="10" eb="14">
      <t>カダイバンゴウ</t>
    </rPh>
    <phoneticPr fontId="69"/>
  </si>
  <si>
    <t>科研費(新学術)</t>
  </si>
  <si>
    <t>1C****</t>
  </si>
  <si>
    <t>東京　太郎</t>
    <phoneticPr fontId="69"/>
  </si>
  <si>
    <t>24K******</t>
  </si>
  <si>
    <t>※研究課題が設定されている研究費を使用する場合は記載してください。</t>
    <phoneticPr fontId="69"/>
  </si>
  <si>
    <t>○○○○△△に関する研究</t>
    <phoneticPr fontId="69"/>
  </si>
  <si>
    <t>【旅行内容】</t>
    <phoneticPr fontId="69"/>
  </si>
  <si>
    <t>旅行期間</t>
    <phoneticPr fontId="69"/>
  </si>
  <si>
    <t>宿泊</t>
  </si>
  <si>
    <t>泊</t>
    <rPh sb="0" eb="1">
      <t>ハク</t>
    </rPh>
    <phoneticPr fontId="71"/>
  </si>
  <si>
    <t>日</t>
    <rPh sb="0" eb="1">
      <t>ニチ</t>
    </rPh>
    <phoneticPr fontId="71"/>
  </si>
  <si>
    <t>（機（船）中泊</t>
    <phoneticPr fontId="78"/>
  </si>
  <si>
    <t>泊）</t>
    <rPh sb="0" eb="1">
      <t>ハク</t>
    </rPh>
    <phoneticPr fontId="71"/>
  </si>
  <si>
    <t>出　発　地</t>
    <phoneticPr fontId="71"/>
  </si>
  <si>
    <t>自宅</t>
  </si>
  <si>
    <t>帰　着　地</t>
    <rPh sb="0" eb="1">
      <t>キ</t>
    </rPh>
    <rPh sb="2" eb="3">
      <t>キ</t>
    </rPh>
    <rPh sb="4" eb="5">
      <t>チ</t>
    </rPh>
    <phoneticPr fontId="71"/>
  </si>
  <si>
    <t>自宅最寄駅
（バス停）</t>
    <phoneticPr fontId="69"/>
  </si>
  <si>
    <t>京王</t>
    <rPh sb="0" eb="2">
      <t>ケイオウ</t>
    </rPh>
    <phoneticPr fontId="69"/>
  </si>
  <si>
    <t>線</t>
    <rPh sb="0" eb="1">
      <t>セン</t>
    </rPh>
    <phoneticPr fontId="69"/>
  </si>
  <si>
    <t>多摩境</t>
  </si>
  <si>
    <t>駅</t>
    <rPh sb="0" eb="1">
      <t>エキ</t>
    </rPh>
    <phoneticPr fontId="69"/>
  </si>
  <si>
    <t>旅行地①</t>
    <rPh sb="0" eb="1">
      <t>タビ</t>
    </rPh>
    <rPh sb="1" eb="2">
      <t>ギョウ</t>
    </rPh>
    <rPh sb="2" eb="3">
      <t>チ</t>
    </rPh>
    <phoneticPr fontId="71"/>
  </si>
  <si>
    <t>用務期間</t>
    <rPh sb="0" eb="2">
      <t>ヨウム</t>
    </rPh>
    <rPh sb="2" eb="4">
      <t>キカン</t>
    </rPh>
    <phoneticPr fontId="69"/>
  </si>
  <si>
    <t>目的</t>
    <rPh sb="0" eb="2">
      <t>モクテキ</t>
    </rPh>
    <phoneticPr fontId="71"/>
  </si>
  <si>
    <t>学会（研究会）参加</t>
    <rPh sb="0" eb="2">
      <t>ガッカイ</t>
    </rPh>
    <rPh sb="3" eb="6">
      <t>ケンキュウカイ</t>
    </rPh>
    <rPh sb="7" eb="9">
      <t>サンカ</t>
    </rPh>
    <phoneticPr fontId="70"/>
  </si>
  <si>
    <t>用務内容</t>
    <phoneticPr fontId="69"/>
  </si>
  <si>
    <t>第〇会 〇〇学会研究発表</t>
    <phoneticPr fontId="69"/>
  </si>
  <si>
    <t>用務地・名称</t>
    <rPh sb="0" eb="2">
      <t>ヨウム</t>
    </rPh>
    <rPh sb="2" eb="3">
      <t>チ</t>
    </rPh>
    <rPh sb="4" eb="6">
      <t>メイショウ</t>
    </rPh>
    <phoneticPr fontId="71"/>
  </si>
  <si>
    <t>〇〇大学〇〇キャンパス</t>
    <rPh sb="2" eb="4">
      <t>ダイガク</t>
    </rPh>
    <phoneticPr fontId="69"/>
  </si>
  <si>
    <t>旅行先最寄駅
（バス停）</t>
    <rPh sb="0" eb="2">
      <t>リョコウ</t>
    </rPh>
    <rPh sb="2" eb="3">
      <t>サキ</t>
    </rPh>
    <rPh sb="10" eb="11">
      <t>テイ</t>
    </rPh>
    <phoneticPr fontId="71"/>
  </si>
  <si>
    <t>名古屋大学駅</t>
    <phoneticPr fontId="69"/>
  </si>
  <si>
    <t>都道府県
・所在地</t>
    <rPh sb="0" eb="4">
      <t>トドウフケン</t>
    </rPh>
    <rPh sb="6" eb="9">
      <t>ショザイチ</t>
    </rPh>
    <phoneticPr fontId="71"/>
  </si>
  <si>
    <t>市町村</t>
    <rPh sb="0" eb="3">
      <t>シチョウソン</t>
    </rPh>
    <phoneticPr fontId="69"/>
  </si>
  <si>
    <t>名古屋市</t>
    <rPh sb="0" eb="4">
      <t>ナゴヤシ</t>
    </rPh>
    <phoneticPr fontId="69"/>
  </si>
  <si>
    <t>千種区1-1-1</t>
    <rPh sb="0" eb="3">
      <t>チクサク</t>
    </rPh>
    <phoneticPr fontId="69"/>
  </si>
  <si>
    <r>
      <t xml:space="preserve">宿泊費
</t>
    </r>
    <r>
      <rPr>
        <sz val="10"/>
        <rFont val="ＭＳ Ｐゴシック"/>
        <family val="3"/>
        <charset val="128"/>
      </rPr>
      <t>（実費額合計）</t>
    </r>
    <rPh sb="0" eb="3">
      <t>シュクハクヒ</t>
    </rPh>
    <phoneticPr fontId="69"/>
  </si>
  <si>
    <t>（</t>
    <phoneticPr fontId="69"/>
  </si>
  <si>
    <t>泊 ）（一泊上限</t>
    <rPh sb="0" eb="1">
      <t>ハク</t>
    </rPh>
    <phoneticPr fontId="69"/>
  </si>
  <si>
    <t>食事の有無</t>
    <phoneticPr fontId="69"/>
  </si>
  <si>
    <t>朝食のみ含む（宿泊手当1/3減額）</t>
    <rPh sb="0" eb="2">
      <t>チョウショク</t>
    </rPh>
    <rPh sb="4" eb="5">
      <t>フク</t>
    </rPh>
    <rPh sb="7" eb="11">
      <t>シュクハクテアテ</t>
    </rPh>
    <rPh sb="14" eb="16">
      <t>ゲンガク</t>
    </rPh>
    <phoneticPr fontId="70"/>
  </si>
  <si>
    <t>←上限金額を超えています</t>
  </si>
  <si>
    <t>宿泊手当
（定額）</t>
    <rPh sb="0" eb="2">
      <t>シュクハク</t>
    </rPh>
    <rPh sb="2" eb="4">
      <t>テアテ</t>
    </rPh>
    <rPh sb="6" eb="8">
      <t>テイガク</t>
    </rPh>
    <phoneticPr fontId="69"/>
  </si>
  <si>
    <t>（一夜につき）</t>
    <phoneticPr fontId="69"/>
  </si>
  <si>
    <t>備考</t>
    <rPh sb="0" eb="2">
      <t>ビコウ</t>
    </rPh>
    <phoneticPr fontId="69"/>
  </si>
  <si>
    <t>旅行地②</t>
    <rPh sb="0" eb="1">
      <t>タビ</t>
    </rPh>
    <rPh sb="1" eb="2">
      <t>ギョウ</t>
    </rPh>
    <rPh sb="2" eb="3">
      <t>チ</t>
    </rPh>
    <phoneticPr fontId="71"/>
  </si>
  <si>
    <t>調査視察</t>
    <rPh sb="0" eb="2">
      <t>チョウサ</t>
    </rPh>
    <rPh sb="2" eb="4">
      <t>シサツ</t>
    </rPh>
    <phoneticPr fontId="70"/>
  </si>
  <si>
    <t>○○についての現地調査</t>
    <phoneticPr fontId="69"/>
  </si>
  <si>
    <t>〇〇施設</t>
    <rPh sb="2" eb="4">
      <t>シセツ</t>
    </rPh>
    <phoneticPr fontId="69"/>
  </si>
  <si>
    <t>浜松駅</t>
    <phoneticPr fontId="69"/>
  </si>
  <si>
    <t>浜松市</t>
    <rPh sb="0" eb="3">
      <t>ハママツシ</t>
    </rPh>
    <phoneticPr fontId="69"/>
  </si>
  <si>
    <t>中央区1-1-1</t>
    <rPh sb="0" eb="3">
      <t>チュウオウク</t>
    </rPh>
    <phoneticPr fontId="69"/>
  </si>
  <si>
    <t>素泊まり（食事含まれない）</t>
    <rPh sb="0" eb="2">
      <t>スド</t>
    </rPh>
    <rPh sb="5" eb="7">
      <t>ショクジ</t>
    </rPh>
    <rPh sb="7" eb="8">
      <t>フク</t>
    </rPh>
    <phoneticPr fontId="70"/>
  </si>
  <si>
    <t>旅行地③</t>
    <rPh sb="0" eb="1">
      <t>タビ</t>
    </rPh>
    <rPh sb="1" eb="2">
      <t>ギョウ</t>
    </rPh>
    <rPh sb="2" eb="3">
      <t>チ</t>
    </rPh>
    <phoneticPr fontId="71"/>
  </si>
  <si>
    <t>【調整】</t>
    <rPh sb="1" eb="3">
      <t>チョウセイ</t>
    </rPh>
    <phoneticPr fontId="71"/>
  </si>
  <si>
    <t>↓プルダウン選択</t>
    <phoneticPr fontId="71"/>
  </si>
  <si>
    <t>宿泊費</t>
    <rPh sb="0" eb="3">
      <t>シュクハクヒ</t>
    </rPh>
    <phoneticPr fontId="71"/>
  </si>
  <si>
    <t>実費</t>
  </si>
  <si>
    <t>宿泊手当</t>
    <rPh sb="0" eb="4">
      <t>シュクハクテアテ</t>
    </rPh>
    <phoneticPr fontId="69"/>
  </si>
  <si>
    <t>減額</t>
  </si>
  <si>
    <t>浜松分のみ不支給</t>
    <rPh sb="0" eb="2">
      <t>ハママツ</t>
    </rPh>
    <rPh sb="2" eb="3">
      <t>ブン</t>
    </rPh>
    <rPh sb="5" eb="8">
      <t>フシキュウ</t>
    </rPh>
    <phoneticPr fontId="69"/>
  </si>
  <si>
    <t>他機関からの
旅費の支給</t>
    <phoneticPr fontId="78"/>
  </si>
  <si>
    <t>なし</t>
  </si>
  <si>
    <t>レンタカー利用</t>
    <rPh sb="5" eb="7">
      <t>リヨウ</t>
    </rPh>
    <phoneticPr fontId="78"/>
  </si>
  <si>
    <t>航空券業者払い</t>
    <rPh sb="0" eb="3">
      <t>コウクウケン</t>
    </rPh>
    <rPh sb="3" eb="5">
      <t>ギョウシャ</t>
    </rPh>
    <rPh sb="5" eb="6">
      <t>バラ</t>
    </rPh>
    <phoneticPr fontId="78"/>
  </si>
  <si>
    <t>旅行パック/ツアー商品購入</t>
    <phoneticPr fontId="69"/>
  </si>
  <si>
    <t>【その他】</t>
    <phoneticPr fontId="71"/>
  </si>
  <si>
    <t>特記事項</t>
    <rPh sb="0" eb="4">
      <t>トッキジコウ</t>
    </rPh>
    <phoneticPr fontId="71"/>
  </si>
  <si>
    <t>Rev.20250701</t>
    <phoneticPr fontId="69"/>
  </si>
  <si>
    <t>出張申請入力シート（国内）</t>
    <rPh sb="10" eb="11">
      <t>クニ</t>
    </rPh>
    <phoneticPr fontId="69"/>
  </si>
  <si>
    <t>ﾌﾟﾛｼﾞｪｸﾄｺｰﾄﾞ・課題番号（科研費/外部資金の場合）・目的ｺｰﾄﾞ</t>
    <rPh sb="13" eb="17">
      <t>カダイバンゴウ</t>
    </rPh>
    <rPh sb="31" eb="33">
      <t>モクテキ</t>
    </rPh>
    <phoneticPr fontId="69"/>
  </si>
  <si>
    <t>基本研究費</t>
    <rPh sb="0" eb="5">
      <t>キホンケンキュウヒ</t>
    </rPh>
    <phoneticPr fontId="70"/>
  </si>
  <si>
    <r>
      <t xml:space="preserve">宿泊費
</t>
    </r>
    <r>
      <rPr>
        <sz val="9"/>
        <rFont val="ＭＳ Ｐゴシック"/>
        <family val="3"/>
        <charset val="128"/>
      </rPr>
      <t>（実費額合計）</t>
    </r>
    <rPh sb="0" eb="3">
      <t>シュクハクヒ</t>
    </rPh>
    <phoneticPr fontId="69"/>
  </si>
  <si>
    <t>泊分 ）（一泊上限</t>
    <rPh sb="0" eb="1">
      <t>ハク</t>
    </rPh>
    <rPh sb="1" eb="2">
      <t>ブン</t>
    </rPh>
    <phoneticPr fontId="69"/>
  </si>
  <si>
    <t>定額</t>
  </si>
  <si>
    <t>Rev.20251001</t>
    <phoneticPr fontId="69"/>
  </si>
  <si>
    <t>旅行命令権者</t>
  </si>
  <si>
    <t>太枠内を記入のうえ、必要書類を添付して所属事務室へ提出</t>
  </si>
  <si>
    <t>してください。</t>
  </si>
  <si>
    <t>➢「出張報告書作成上の注意事項」参照</t>
  </si>
  <si>
    <t>➢ 記入欄が不足する場合は、「特記事項」の使用または別紙の追加</t>
  </si>
  <si>
    <t>　により対応してください。</t>
  </si>
  <si>
    <t>出 張 報 告 書</t>
  </si>
  <si>
    <t>以下のとおり出張を行いましたので、報告します。</t>
  </si>
  <si>
    <t>報告日</t>
  </si>
  <si>
    <t>出張者</t>
  </si>
  <si>
    <t>所　属</t>
  </si>
  <si>
    <t>職</t>
  </si>
  <si>
    <t>氏　名</t>
  </si>
  <si>
    <t>研究課題</t>
  </si>
  <si>
    <t>※研究課題が設定されている研究費を使用する場合は記載してください。</t>
    <phoneticPr fontId="70"/>
  </si>
  <si>
    <t>出張先等</t>
  </si>
  <si>
    <t>都道府県・区市町村名（国・都市名）</t>
  </si>
  <si>
    <t>期　間</t>
  </si>
  <si>
    <t>～</t>
  </si>
  <si>
    <t>泊</t>
  </si>
  <si>
    <t>日</t>
  </si>
  <si>
    <t>機(船)中</t>
  </si>
  <si>
    <t>詳細</t>
  </si>
  <si>
    <t>用務先</t>
  </si>
  <si>
    <t>用務の概要</t>
  </si>
  <si>
    <t>面会（同席）者</t>
  </si>
  <si>
    <t>所属・職名・氏名</t>
  </si>
  <si>
    <t>①</t>
  </si>
  <si>
    <t>②</t>
  </si>
  <si>
    <t>③</t>
  </si>
  <si>
    <r>
      <rPr>
        <sz val="10"/>
        <color theme="1"/>
        <rFont val="ＭＳ 明朝"/>
        <family val="1"/>
        <charset val="128"/>
      </rPr>
      <t>用務詳細・成果　</t>
    </r>
    <r>
      <rPr>
        <sz val="9"/>
        <color theme="1"/>
        <rFont val="ＭＳ 明朝"/>
        <family val="1"/>
        <charset val="128"/>
      </rPr>
      <t>※上記「出張先等」の番号に合わせて記入</t>
    </r>
  </si>
  <si>
    <t>研究（本務）との関連性等を含め、具体的に記入すること。</t>
  </si>
  <si>
    <t>特記事項</t>
    <phoneticPr fontId="70"/>
  </si>
  <si>
    <t>用務</t>
  </si>
  <si>
    <t>必要な書類（①～④のいずれかひとつ）</t>
  </si>
  <si>
    <t>左記書類が添付できない場合（①～③のいずれかひとつ）</t>
  </si>
  <si>
    <t>学会、研究会、
シンポジウム等</t>
  </si>
  <si>
    <t>①参加証</t>
    <phoneticPr fontId="70"/>
  </si>
  <si>
    <r>
      <rPr>
        <sz val="9"/>
        <rFont val="ＭＳ 明朝"/>
        <family val="1"/>
        <charset val="128"/>
      </rPr>
      <t>①参加・面会証明書
②学会等の看板をバックにした本人写真と併せて
　次のうちのいずれかひとつ
　　・学会開催状況のわかる会場内の写真
　　・当日配付資料</t>
    </r>
    <r>
      <rPr>
        <sz val="8"/>
        <rFont val="ＭＳ 明朝"/>
        <family val="1"/>
        <charset val="128"/>
      </rPr>
      <t>（場内撮影禁止の場合等）</t>
    </r>
    <r>
      <rPr>
        <sz val="9"/>
        <rFont val="ＭＳ 明朝"/>
        <family val="1"/>
        <charset val="128"/>
      </rPr>
      <t xml:space="preserve">
③参加者名簿（会議等の名称が確認できるもの）</t>
    </r>
  </si>
  <si>
    <t>打合せ、実験、
ヒアリング等</t>
  </si>
  <si>
    <t>①参加・面会証明書
②面会者の名刺</t>
  </si>
  <si>
    <r>
      <rPr>
        <sz val="9"/>
        <rFont val="ＭＳ 明朝"/>
        <family val="1"/>
        <charset val="128"/>
      </rPr>
      <t>①面会者等からのメール</t>
    </r>
    <r>
      <rPr>
        <sz val="8"/>
        <rFont val="ＭＳ 明朝"/>
        <family val="1"/>
        <charset val="128"/>
      </rPr>
      <t>（参加・面会証明書の項目が網羅されており、用務を行ったことが確認できる内容のもの）</t>
    </r>
    <r>
      <rPr>
        <sz val="9"/>
        <rFont val="ＭＳ 明朝"/>
        <family val="1"/>
        <charset val="128"/>
      </rPr>
      <t xml:space="preserve">
②面会者との写真</t>
    </r>
  </si>
  <si>
    <t>調査視察
情報収集、
フィールドワーク等</t>
  </si>
  <si>
    <r>
      <rPr>
        <sz val="9"/>
        <rFont val="ＭＳ 明朝"/>
        <family val="1"/>
        <charset val="128"/>
      </rPr>
      <t xml:space="preserve">①用務地を特定する標識等をバックにした本人写真
②参加・面会証明書
③面会者の名刺
④現地で支払った旅行者を宛名とした領収書
 </t>
    </r>
    <r>
      <rPr>
        <sz val="8"/>
        <rFont val="ＭＳ 明朝"/>
        <family val="1"/>
        <charset val="128"/>
      </rPr>
      <t>（入館料・複写料等、写しでも可）</t>
    </r>
  </si>
  <si>
    <r>
      <rPr>
        <sz val="9"/>
        <rFont val="ＭＳ 明朝"/>
        <family val="1"/>
        <charset val="128"/>
      </rPr>
      <t>①面会者等からのメール</t>
    </r>
    <r>
      <rPr>
        <sz val="8"/>
        <rFont val="ＭＳ 明朝"/>
        <family val="1"/>
        <charset val="128"/>
      </rPr>
      <t>（参加・面会証明書の項目が網羅されており、用務を行ったことが確認できる内容のもの）</t>
    </r>
    <r>
      <rPr>
        <sz val="9"/>
        <rFont val="ＭＳ 明朝"/>
        <family val="1"/>
        <charset val="128"/>
      </rPr>
      <t xml:space="preserve">
②訪問施設の入館料のチケットやパンフレット</t>
    </r>
  </si>
  <si>
    <t>旅　費　精　算　書</t>
  </si>
  <si>
    <r>
      <rPr>
        <b/>
        <sz val="9"/>
        <color theme="1"/>
        <rFont val="ＭＳ 明朝"/>
        <family val="1"/>
        <charset val="128"/>
      </rPr>
      <t>太枠内を記入のうえ、必要書類を添付して所属事務室へ提出してください。</t>
    </r>
    <r>
      <rPr>
        <sz val="9"/>
        <color theme="1"/>
        <rFont val="ＭＳ 明朝"/>
        <family val="1"/>
        <charset val="128"/>
      </rPr>
      <t>（「出張報告書作成上の注意事項」参照）</t>
    </r>
  </si>
  <si>
    <t>旅費精算にあたり、証拠書類がない場合や報告内容について確認が必要な場合は経理事務管理者が事情を伺うことがあります。</t>
    <phoneticPr fontId="70"/>
  </si>
  <si>
    <t>予算詳細</t>
  </si>
  <si>
    <r>
      <rPr>
        <sz val="8"/>
        <rFont val="ＭＳ 明朝"/>
        <family val="1"/>
        <charset val="128"/>
      </rPr>
      <t>（事務担当者記入欄）</t>
    </r>
    <r>
      <rPr>
        <sz val="9"/>
        <rFont val="ＭＳ 明朝"/>
        <family val="1"/>
        <charset val="128"/>
      </rPr>
      <t xml:space="preserve">
証拠書類受領チェック欄</t>
    </r>
  </si>
  <si>
    <t>□</t>
  </si>
  <si>
    <t>外部からの
旅費支給の有無</t>
  </si>
  <si>
    <t>無</t>
    <rPh sb="0" eb="1">
      <t>ナシ</t>
    </rPh>
    <phoneticPr fontId="69"/>
  </si>
  <si>
    <t>全額支給</t>
  </si>
  <si>
    <t>一部支給</t>
  </si>
  <si>
    <r>
      <t xml:space="preserve">旅費調整
</t>
    </r>
    <r>
      <rPr>
        <sz val="8"/>
        <color theme="1"/>
        <rFont val="ＭＳ 明朝"/>
        <family val="1"/>
        <charset val="128"/>
      </rPr>
      <t>旅費規則27条適用</t>
    </r>
    <phoneticPr fontId="70"/>
  </si>
  <si>
    <t>宿泊費・包括宿泊費</t>
    <phoneticPr fontId="70"/>
  </si>
  <si>
    <t>実費</t>
    <rPh sb="0" eb="2">
      <t>ジッピ</t>
    </rPh>
    <phoneticPr fontId="70"/>
  </si>
  <si>
    <t>不支給</t>
  </si>
  <si>
    <t>減額 (</t>
  </si>
  <si>
    <t>)</t>
  </si>
  <si>
    <t>宿泊手当</t>
    <rPh sb="2" eb="4">
      <t>テアテ</t>
    </rPh>
    <phoneticPr fontId="70"/>
  </si>
  <si>
    <t>渡航雑費</t>
    <rPh sb="0" eb="4">
      <t>トコウザッピ</t>
    </rPh>
    <phoneticPr fontId="69"/>
  </si>
  <si>
    <t>不支給</t>
    <rPh sb="0" eb="3">
      <t>フシキュウ</t>
    </rPh>
    <phoneticPr fontId="69"/>
  </si>
  <si>
    <t>減額（</t>
    <rPh sb="0" eb="2">
      <t>ゲンガク</t>
    </rPh>
    <phoneticPr fontId="69"/>
  </si>
  <si>
    <t>学会等会議への
出席の場合は記入</t>
  </si>
  <si>
    <t>参加証の提出</t>
  </si>
  <si>
    <t>あり</t>
  </si>
  <si>
    <t>発行なし</t>
  </si>
  <si>
    <t>会場で回収</t>
  </si>
  <si>
    <t>紛失</t>
  </si>
  <si>
    <t>➢</t>
  </si>
  <si>
    <r>
      <rPr>
        <sz val="9"/>
        <color theme="1"/>
        <rFont val="ＭＳ 明朝"/>
        <family val="1"/>
        <charset val="128"/>
      </rPr>
      <t>参加証が提出できない場合は代替資料を提出してください。</t>
    </r>
    <r>
      <rPr>
        <sz val="7"/>
        <color theme="1"/>
        <rFont val="ＭＳ 明朝"/>
        <family val="1"/>
        <charset val="128"/>
      </rPr>
      <t>（「旅行及び旅費支給に係る適正処理について(通知)」参照）</t>
    </r>
  </si>
  <si>
    <t>参加費の有無</t>
  </si>
  <si>
    <t>Registrationのページの印刷など、参加費の内訳がわかるものを添付してください。</t>
  </si>
  <si>
    <t>食事・宿泊ともに主催者手配なし</t>
  </si>
  <si>
    <r>
      <rPr>
        <sz val="9"/>
        <color theme="1"/>
        <rFont val="ＭＳ 明朝"/>
        <family val="1"/>
        <charset val="128"/>
      </rPr>
      <t xml:space="preserve">主催者が食事を手配
</t>
    </r>
    <r>
      <rPr>
        <sz val="8"/>
        <color theme="1"/>
        <rFont val="ＭＳ 明朝"/>
        <family val="1"/>
        <charset val="128"/>
      </rPr>
      <t>※レセプション・
　バンケットを含む</t>
    </r>
  </si>
  <si>
    <t>朝食(</t>
  </si>
  <si>
    <t>備考(</t>
  </si>
  <si>
    <t>夕食(</t>
  </si>
  <si>
    <t>主催者が宿泊を手配</t>
  </si>
  <si>
    <t>(</t>
  </si>
  <si>
    <t>学会等会議のプログラムなど、支給される内容と日付がわかるものを添付してください。</t>
  </si>
  <si>
    <t>※プログラム等で朝食・夕食が含まれていることが確認できるものは、原則、宿泊手当の減額対象となります。（軽食や簡易的な食事を含む）</t>
    <rPh sb="8" eb="10">
      <t>チョウショク</t>
    </rPh>
    <rPh sb="11" eb="13">
      <t>ユウショク</t>
    </rPh>
    <rPh sb="35" eb="39">
      <t>シュクハクテアテ</t>
    </rPh>
    <phoneticPr fontId="69"/>
  </si>
  <si>
    <t>事務処理欄</t>
  </si>
  <si>
    <t>主管課長</t>
  </si>
  <si>
    <t>係長</t>
    <rPh sb="0" eb="2">
      <t>カカリチョウ</t>
    </rPh>
    <phoneticPr fontId="69"/>
  </si>
  <si>
    <t>旅行命令簿等</t>
    <rPh sb="5" eb="6">
      <t>トウ</t>
    </rPh>
    <phoneticPr fontId="69"/>
  </si>
  <si>
    <t>外国出張申請書</t>
  </si>
  <si>
    <t>行程表(外国旅行やﾌｨｰﾙﾄﾞﾜｰｸの場合等)</t>
  </si>
  <si>
    <t>出張報告書</t>
  </si>
  <si>
    <t>学会等会議の案内</t>
  </si>
  <si>
    <t>ﾀｲﾑﾃｰﾌﾞﾙ・名簿等（出張者の発表を示すもの）</t>
  </si>
  <si>
    <t>領収書、内訳明細書等（航空機、船舶、包括宿泊費、ﾀｸｼｰ、ﾚﾝﾀｶｰ利用の場合）</t>
    <rPh sb="11" eb="14">
      <t>コウクウキ</t>
    </rPh>
    <rPh sb="18" eb="23">
      <t>ホウカツシュクハクヒ</t>
    </rPh>
    <rPh sb="37" eb="39">
      <t>バアイ</t>
    </rPh>
    <phoneticPr fontId="69"/>
  </si>
  <si>
    <t>半券または搭乗証明書（航空機利用の場合）</t>
  </si>
  <si>
    <t>クレジットカード利用明細の写し</t>
  </si>
  <si>
    <t>ﾀｸｼｰ、ﾚﾝﾀｶｰ利用の場合の理由</t>
  </si>
  <si>
    <t>旅行命令に変更があった場合の処理</t>
  </si>
  <si>
    <t>ヒアリング理由</t>
  </si>
  <si>
    <t>ヒアリング相手</t>
  </si>
  <si>
    <t>確認日</t>
  </si>
  <si>
    <t>方法</t>
  </si>
  <si>
    <t>ヒアリング結果</t>
  </si>
  <si>
    <t>用務項目</t>
  </si>
  <si>
    <t>年　　月　　日</t>
  </si>
  <si>
    <t>上記のとおりヒアリングを行い、支出を確認した。</t>
    <rPh sb="15" eb="17">
      <t>シシュツ</t>
    </rPh>
    <phoneticPr fontId="69"/>
  </si>
  <si>
    <t>　　　　年　　　月　　　日</t>
  </si>
  <si>
    <t>上記のとおりヒアリングを行い、旅行用務の事実を確認した。</t>
    <phoneticPr fontId="69"/>
  </si>
  <si>
    <t>経理事務管理者（自署）</t>
    <phoneticPr fontId="69"/>
  </si>
  <si>
    <t>※領収書がない場合は、「ヒアリング結果」欄に支払年月日・支払金額・内訳・支払先を記入してください。</t>
    <rPh sb="1" eb="4">
      <t>リョウシュウショ</t>
    </rPh>
    <rPh sb="7" eb="9">
      <t>バアイ</t>
    </rPh>
    <rPh sb="17" eb="19">
      <t>ケッカ</t>
    </rPh>
    <rPh sb="20" eb="21">
      <t>ラン</t>
    </rPh>
    <rPh sb="22" eb="24">
      <t>シハライ</t>
    </rPh>
    <rPh sb="24" eb="27">
      <t>ネンガッピ</t>
    </rPh>
    <rPh sb="28" eb="32">
      <t>シハライキンガク</t>
    </rPh>
    <rPh sb="33" eb="35">
      <t>ウチワケ</t>
    </rPh>
    <rPh sb="36" eb="39">
      <t>シハライサキ</t>
    </rPh>
    <rPh sb="40" eb="42">
      <t>キニュウ</t>
    </rPh>
    <phoneticPr fontId="69"/>
  </si>
  <si>
    <t>第１号様式(甲)</t>
    <phoneticPr fontId="71"/>
  </si>
  <si>
    <t xml:space="preserve">旅   行              </t>
    <rPh sb="0" eb="5">
      <t>リョコウ</t>
    </rPh>
    <phoneticPr fontId="71"/>
  </si>
  <si>
    <t>命   令</t>
    <rPh sb="0" eb="5">
      <t>メイレイ</t>
    </rPh>
    <phoneticPr fontId="71"/>
  </si>
  <si>
    <t xml:space="preserve"> 簿 （内国旅行）</t>
    <rPh sb="1" eb="2">
      <t>ボ</t>
    </rPh>
    <rPh sb="4" eb="6">
      <t>ナイコク</t>
    </rPh>
    <rPh sb="6" eb="8">
      <t>リョコウ</t>
    </rPh>
    <phoneticPr fontId="71"/>
  </si>
  <si>
    <t>依   頼</t>
    <rPh sb="0" eb="5">
      <t>イライ</t>
    </rPh>
    <phoneticPr fontId="71"/>
  </si>
  <si>
    <t>所</t>
    <rPh sb="0" eb="1">
      <t>ショゾク</t>
    </rPh>
    <phoneticPr fontId="71"/>
  </si>
  <si>
    <t>職等</t>
    <rPh sb="0" eb="2">
      <t>ショクナド</t>
    </rPh>
    <phoneticPr fontId="71"/>
  </si>
  <si>
    <t>氏</t>
    <rPh sb="0" eb="1">
      <t>シメイ</t>
    </rPh>
    <phoneticPr fontId="71"/>
  </si>
  <si>
    <t>属</t>
    <rPh sb="0" eb="1">
      <t>ゾク</t>
    </rPh>
    <phoneticPr fontId="71"/>
  </si>
  <si>
    <t>名</t>
    <rPh sb="0" eb="1">
      <t>メイ</t>
    </rPh>
    <phoneticPr fontId="71"/>
  </si>
  <si>
    <t>旅行命令</t>
    <rPh sb="0" eb="2">
      <t>リョコウ</t>
    </rPh>
    <rPh sb="2" eb="4">
      <t>メイレイ</t>
    </rPh>
    <phoneticPr fontId="71"/>
  </si>
  <si>
    <t>決定関与者</t>
    <rPh sb="0" eb="2">
      <t>ケッテイケン</t>
    </rPh>
    <rPh sb="2" eb="5">
      <t>カンヨシャ</t>
    </rPh>
    <phoneticPr fontId="71"/>
  </si>
  <si>
    <t>発 令 年 月 日</t>
    <rPh sb="0" eb="1">
      <t>ハツ</t>
    </rPh>
    <rPh sb="2" eb="3">
      <t>レイ</t>
    </rPh>
    <rPh sb="4" eb="9">
      <t>ネンガッピ</t>
    </rPh>
    <phoneticPr fontId="71"/>
  </si>
  <si>
    <t>旅 行 月 日</t>
    <rPh sb="0" eb="3">
      <t>リョコウ</t>
    </rPh>
    <rPh sb="4" eb="7">
      <t>ツキヒ</t>
    </rPh>
    <phoneticPr fontId="71"/>
  </si>
  <si>
    <t>旅 行 用 務</t>
    <rPh sb="0" eb="3">
      <t>リョコウ</t>
    </rPh>
    <rPh sb="4" eb="7">
      <t>ヨウム</t>
    </rPh>
    <phoneticPr fontId="71"/>
  </si>
  <si>
    <t>旅   行   先</t>
    <rPh sb="0" eb="5">
      <t>リョコウ</t>
    </rPh>
    <rPh sb="8" eb="9">
      <t>サキ</t>
    </rPh>
    <phoneticPr fontId="71"/>
  </si>
  <si>
    <t>旅      費</t>
    <rPh sb="0" eb="8">
      <t>リョヒ</t>
    </rPh>
    <phoneticPr fontId="71"/>
  </si>
  <si>
    <t>備     考</t>
    <rPh sb="0" eb="7">
      <t>ビコウ</t>
    </rPh>
    <phoneticPr fontId="71"/>
  </si>
  <si>
    <t xml:space="preserve">権 者 </t>
    <rPh sb="0" eb="1">
      <t>ケン</t>
    </rPh>
    <rPh sb="2" eb="3">
      <t>モノ</t>
    </rPh>
    <phoneticPr fontId="71"/>
  </si>
  <si>
    <t>概  算  払</t>
    <rPh sb="0" eb="4">
      <t>ガイサン</t>
    </rPh>
    <rPh sb="6" eb="7">
      <t>ハライ</t>
    </rPh>
    <phoneticPr fontId="71"/>
  </si>
  <si>
    <t>精  算  払</t>
    <rPh sb="0" eb="4">
      <t>セイサン</t>
    </rPh>
    <rPh sb="6" eb="7">
      <t>ハライ</t>
    </rPh>
    <phoneticPr fontId="71"/>
  </si>
  <si>
    <t>円</t>
    <rPh sb="0" eb="1">
      <t>エン</t>
    </rPh>
    <phoneticPr fontId="71"/>
  </si>
  <si>
    <t>・　　・　　・</t>
    <phoneticPr fontId="69"/>
  </si>
  <si>
    <t>・</t>
    <phoneticPr fontId="71"/>
  </si>
  <si>
    <t>(記入注意事項)
 １　この旅行命令(依頼)簿は、各旅行者ごとに作成し、「旅行用務」及び「旅行先」は旅行日ごとに記入する。
 ２　「旅行月日」、「旅行用務」及び「旅行先」の各欄は、命令(依頼)に係る教職員の旅行につき、その出発の
 　日から旅行終了の日まで１日ごとに順を追って記入する。他の欄は、命令(依頼)に係る教職員の旅行につき
　 １欄の記入等でよい。
 ３　「旅行用務」欄は、主な用務を具体的に記載する。例えば「○○事務調査のため」のように記載する。
 ４　「旅行先」欄は、旅行用務を遂行する場所を記載する。例えば「大阪市役所」のように記載する。
 ５　「備考」は、当該旅行命令(依頼)の記載上参考となる事項を記載する。
 ６　旅行命令(依頼)を取消し、又は変更する場合には、命令(依頼)に係る全ての欄を二重線で消し、又は変更箇
　 所を二重線で消し、取消しにあっては「旅行命令(依頼)取消」と二重線の上部に記入し、変更にあっては二重
 　線の上部に、変更事項を記入する。
 ７　「執行予算（予算名）」欄は、他機関からの旅費の支給の有無について、丸で囲むこと。</t>
    <rPh sb="473" eb="474">
      <t>マル</t>
    </rPh>
    <rPh sb="475" eb="476">
      <t>ツ</t>
    </rPh>
    <rPh sb="479" eb="480">
      <t>カコ</t>
    </rPh>
    <phoneticPr fontId="71"/>
  </si>
  <si>
    <t>執行予算（予算名）</t>
    <rPh sb="0" eb="2">
      <t>シッコウ</t>
    </rPh>
    <rPh sb="2" eb="4">
      <t>ヨサン</t>
    </rPh>
    <rPh sb="5" eb="7">
      <t>ヨサン</t>
    </rPh>
    <rPh sb="7" eb="8">
      <t>メイ</t>
    </rPh>
    <phoneticPr fontId="71"/>
  </si>
  <si>
    <t>他機関からの旅費の支給
（全額又は一部）</t>
    <phoneticPr fontId="71"/>
  </si>
  <si>
    <t>旅　行　届</t>
  </si>
  <si>
    <t>　　↓ 電子申請用</t>
    <phoneticPr fontId="69"/>
  </si>
  <si>
    <t>研究課題遂行上必要なため、下記のとおり旅行を行います。</t>
    <phoneticPr fontId="69"/>
  </si>
  <si>
    <t>１　用　　　務</t>
  </si>
  <si>
    <t>２　旅　行　先</t>
  </si>
  <si>
    <t>３　期　　　間</t>
    <phoneticPr fontId="69"/>
  </si>
  <si>
    <t>～</t>
    <phoneticPr fontId="69"/>
  </si>
  <si>
    <t>４　予　　　算</t>
    <rPh sb="2" eb="3">
      <t>ヨ</t>
    </rPh>
    <rPh sb="6" eb="7">
      <t>サン</t>
    </rPh>
    <phoneticPr fontId="69"/>
  </si>
  <si>
    <t>学部長</t>
    <phoneticPr fontId="69"/>
  </si>
  <si>
    <t>課長</t>
    <rPh sb="0" eb="2">
      <t>カチョウ</t>
    </rPh>
    <phoneticPr fontId="69"/>
  </si>
  <si>
    <t>受入教員</t>
    <rPh sb="0" eb="4">
      <t>ウケイレキョウイン</t>
    </rPh>
    <phoneticPr fontId="69"/>
  </si>
  <si>
    <t>出　張　依　頼　・理　由　書</t>
    <rPh sb="0" eb="1">
      <t>デ</t>
    </rPh>
    <rPh sb="2" eb="3">
      <t>ハリ</t>
    </rPh>
    <rPh sb="4" eb="5">
      <t>ヤスシ</t>
    </rPh>
    <rPh sb="6" eb="7">
      <t>ヨリ</t>
    </rPh>
    <rPh sb="9" eb="10">
      <t>リ</t>
    </rPh>
    <rPh sb="11" eb="12">
      <t>ヨシ</t>
    </rPh>
    <rPh sb="13" eb="14">
      <t>ショ</t>
    </rPh>
    <phoneticPr fontId="71"/>
  </si>
  <si>
    <t>殿</t>
    <rPh sb="0" eb="1">
      <t>ドノ</t>
    </rPh>
    <phoneticPr fontId="71"/>
  </si>
  <si>
    <r>
      <t>　</t>
    </r>
    <r>
      <rPr>
        <sz val="10"/>
        <color rgb="FFFF0000"/>
        <rFont val="ＭＳ Ｐゴシック"/>
        <family val="3"/>
        <charset val="128"/>
      </rPr>
      <t>↓ 電子申請用</t>
    </r>
    <phoneticPr fontId="69"/>
  </si>
  <si>
    <t>研究の遂行上必要なため、下記により出張くださるようお願いします。</t>
    <rPh sb="0" eb="2">
      <t>ケンキュウ</t>
    </rPh>
    <rPh sb="3" eb="5">
      <t>ツイコウ</t>
    </rPh>
    <rPh sb="5" eb="6">
      <t>ジョウ</t>
    </rPh>
    <rPh sb="6" eb="8">
      <t>ヒツヨウ</t>
    </rPh>
    <rPh sb="12" eb="14">
      <t>カキ</t>
    </rPh>
    <rPh sb="17" eb="19">
      <t>シュッチョウ</t>
    </rPh>
    <rPh sb="26" eb="27">
      <t>ネガ</t>
    </rPh>
    <phoneticPr fontId="71"/>
  </si>
  <si>
    <t>記</t>
    <rPh sb="0" eb="1">
      <t>キ</t>
    </rPh>
    <phoneticPr fontId="71"/>
  </si>
  <si>
    <t>１　出張者の所属・職・氏名</t>
    <rPh sb="2" eb="5">
      <t>シュッチョウシャ</t>
    </rPh>
    <rPh sb="6" eb="8">
      <t>ショゾク</t>
    </rPh>
    <rPh sb="9" eb="10">
      <t>ショク</t>
    </rPh>
    <rPh sb="11" eb="13">
      <t>シメイ</t>
    </rPh>
    <phoneticPr fontId="71"/>
  </si>
  <si>
    <t>２　用務</t>
    <rPh sb="2" eb="4">
      <t>ヨウム</t>
    </rPh>
    <phoneticPr fontId="71"/>
  </si>
  <si>
    <t>３　用務先</t>
    <rPh sb="2" eb="4">
      <t>ヨウム</t>
    </rPh>
    <rPh sb="4" eb="5">
      <t>サキ</t>
    </rPh>
    <phoneticPr fontId="71"/>
  </si>
  <si>
    <t>４　用務地</t>
    <rPh sb="2" eb="4">
      <t>ヨウム</t>
    </rPh>
    <rPh sb="4" eb="5">
      <t>チ</t>
    </rPh>
    <phoneticPr fontId="71"/>
  </si>
  <si>
    <t>５　出張依頼理由</t>
    <rPh sb="2" eb="4">
      <t>シュッチョウ</t>
    </rPh>
    <rPh sb="4" eb="6">
      <t>イライ</t>
    </rPh>
    <rPh sb="6" eb="8">
      <t>リユウ</t>
    </rPh>
    <phoneticPr fontId="71"/>
  </si>
  <si>
    <t>※研究遂行上、上記旅行者の出張が必要である理由を記載してください。</t>
    <phoneticPr fontId="69"/>
  </si>
  <si>
    <t>６　旅行日程</t>
    <rPh sb="2" eb="4">
      <t>リョコウ</t>
    </rPh>
    <rPh sb="4" eb="6">
      <t>ニッテイ</t>
    </rPh>
    <phoneticPr fontId="71"/>
  </si>
  <si>
    <t>～</t>
    <phoneticPr fontId="71"/>
  </si>
  <si>
    <t>７　旅費支給額</t>
    <rPh sb="2" eb="4">
      <t>リョヒ</t>
    </rPh>
    <rPh sb="4" eb="7">
      <t>シキュウガク</t>
    </rPh>
    <phoneticPr fontId="71"/>
  </si>
  <si>
    <t>旅費規程による支給額</t>
    <rPh sb="0" eb="2">
      <t>リョヒ</t>
    </rPh>
    <rPh sb="2" eb="4">
      <t>キテイ</t>
    </rPh>
    <rPh sb="7" eb="10">
      <t>シキュウガク</t>
    </rPh>
    <phoneticPr fontId="71"/>
  </si>
  <si>
    <t>８　費用負担</t>
    <rPh sb="2" eb="4">
      <t>ヒヨウ</t>
    </rPh>
    <rPh sb="4" eb="6">
      <t>フタン</t>
    </rPh>
    <phoneticPr fontId="71"/>
  </si>
  <si>
    <t>財源：</t>
    <rPh sb="0" eb="2">
      <t>ザイゲン</t>
    </rPh>
    <phoneticPr fontId="69"/>
  </si>
  <si>
    <t>目的・ﾌﾟﾛｼﾞｪｸﾄｺｰﾄﾞ：</t>
    <rPh sb="0" eb="2">
      <t>モクテキ</t>
    </rPh>
    <phoneticPr fontId="69"/>
  </si>
  <si>
    <t>出　張　承　諾　書</t>
    <rPh sb="0" eb="1">
      <t>デ</t>
    </rPh>
    <rPh sb="2" eb="3">
      <t>ハリ</t>
    </rPh>
    <rPh sb="4" eb="5">
      <t>ショウ</t>
    </rPh>
    <rPh sb="6" eb="7">
      <t>ダク</t>
    </rPh>
    <rPh sb="8" eb="9">
      <t>ショ</t>
    </rPh>
    <phoneticPr fontId="71"/>
  </si>
  <si>
    <t>研究の遂行上必要なため、下記により出張することを承諾いたします。</t>
    <phoneticPr fontId="71"/>
  </si>
  <si>
    <t>５　旅行日程</t>
    <rPh sb="2" eb="4">
      <t>リョコウ</t>
    </rPh>
    <rPh sb="4" eb="6">
      <t>ニッテイ</t>
    </rPh>
    <phoneticPr fontId="71"/>
  </si>
  <si>
    <t>６　旅費支給額</t>
    <rPh sb="2" eb="4">
      <t>リョヒ</t>
    </rPh>
    <rPh sb="4" eb="7">
      <t>シキュウガク</t>
    </rPh>
    <phoneticPr fontId="71"/>
  </si>
  <si>
    <t>７　費用負担</t>
    <rPh sb="2" eb="4">
      <t>ヒヨウ</t>
    </rPh>
    <rPh sb="4" eb="6">
      <t>フタン</t>
    </rPh>
    <phoneticPr fontId="71"/>
  </si>
  <si>
    <t>第２号様式(乙)</t>
    <phoneticPr fontId="70"/>
  </si>
  <si>
    <t>旅行日程表</t>
  </si>
  <si>
    <t>旅行年月日</t>
  </si>
  <si>
    <t>日数</t>
  </si>
  <si>
    <t>旅行先</t>
  </si>
  <si>
    <t>旅行用務</t>
  </si>
  <si>
    <t>備考</t>
  </si>
  <si>
    <t>・　　　・　　　</t>
  </si>
  <si>
    <t>記入上の注意
１　旅行日程表は、旅行出発の日から旅行終了の日まで、旅行先が変わ
　るごとに順を追って記入する。
２　「旅行先」欄は、都市名を記入する。　
３　「備考」欄は、旅費算定上留意すべき事項（例えば宿泊費の増減額
　など）等参考となる事項を記入する。
４　旅行命令(依頼)時に予算上旅費の支出が可能かどうかを確認するた
　め、「執行予算（予算名）」について記入すること。
５　「執行予算（予算名）」欄は、他機関からの旅費の支給の有無につ
　いて、丸を付けること。</t>
    <phoneticPr fontId="70"/>
  </si>
  <si>
    <t>執行予算（予算名）</t>
  </si>
  <si>
    <t>他機関からの旅費の支給
（全額又は一部）</t>
  </si>
  <si>
    <t>第７号様式</t>
    <phoneticPr fontId="69"/>
  </si>
  <si>
    <t>.</t>
    <phoneticPr fontId="69"/>
  </si>
  <si>
    <t>所属</t>
  </si>
  <si>
    <t>所　管</t>
    <rPh sb="0" eb="1">
      <t>ショ</t>
    </rPh>
    <rPh sb="2" eb="3">
      <t>カン</t>
    </rPh>
    <phoneticPr fontId="69"/>
  </si>
  <si>
    <t>職・氏名</t>
  </si>
  <si>
    <t>予　算</t>
    <rPh sb="0" eb="1">
      <t>ヨ</t>
    </rPh>
    <rPh sb="2" eb="3">
      <t>サン</t>
    </rPh>
    <phoneticPr fontId="69"/>
  </si>
  <si>
    <t>出 発 日</t>
  </si>
  <si>
    <t>帰 着 日</t>
  </si>
  <si>
    <t>出 発 地</t>
  </si>
  <si>
    <t>帰 着 地</t>
  </si>
  <si>
    <t>旅行雑費</t>
  </si>
  <si>
    <t>滞在日数</t>
  </si>
  <si>
    <t>滞在地 1</t>
  </si>
  <si>
    <t>つくば市</t>
  </si>
  <si>
    <t>乙地方</t>
  </si>
  <si>
    <t>滞在地 ２</t>
  </si>
  <si>
    <t/>
  </si>
  <si>
    <t>用 務 地</t>
  </si>
  <si>
    <t>定期区間</t>
  </si>
  <si>
    <t>計算内訳</t>
  </si>
  <si>
    <t>摘　　　要</t>
  </si>
  <si>
    <t>金　　額</t>
  </si>
  <si>
    <t>交通費</t>
  </si>
  <si>
    <r>
      <t xml:space="preserve">鉄道賃
</t>
    </r>
    <r>
      <rPr>
        <b/>
        <sz val="10"/>
        <rFont val="ＭＳ Ｐゴシック"/>
        <family val="3"/>
        <charset val="128"/>
      </rPr>
      <t>（ﾊﾞｽ含む）</t>
    </r>
    <rPh sb="8" eb="9">
      <t>フク</t>
    </rPh>
    <phoneticPr fontId="69"/>
  </si>
  <si>
    <t>航空賃</t>
    <phoneticPr fontId="69"/>
  </si>
  <si>
    <t>船賃</t>
    <phoneticPr fontId="69"/>
  </si>
  <si>
    <t>その他の
交通費</t>
    <rPh sb="2" eb="3">
      <t>タ</t>
    </rPh>
    <rPh sb="5" eb="8">
      <t>コウツウヒ</t>
    </rPh>
    <phoneticPr fontId="69"/>
  </si>
  <si>
    <t>付随費用</t>
    <rPh sb="0" eb="4">
      <t>フズイヒヨウ</t>
    </rPh>
    <phoneticPr fontId="69"/>
  </si>
  <si>
    <t>宿泊費等</t>
  </si>
  <si>
    <t>宿泊費又は包括宿泊費</t>
    <rPh sb="0" eb="3">
      <t>シュクハクヒ</t>
    </rPh>
    <rPh sb="3" eb="4">
      <t>マタ</t>
    </rPh>
    <rPh sb="5" eb="10">
      <t>ホウカツシュクハクヒ</t>
    </rPh>
    <phoneticPr fontId="69"/>
  </si>
  <si>
    <t>×</t>
  </si>
  <si>
    <t>合     計</t>
  </si>
  <si>
    <t>研究費
の特例</t>
  </si>
  <si>
    <t>減額する額</t>
  </si>
  <si>
    <t>▲</t>
    <phoneticPr fontId="69"/>
  </si>
  <si>
    <r>
      <rPr>
        <b/>
        <sz val="12"/>
        <rFont val="ＭＳ Ｐゴシック"/>
        <family val="3"/>
        <charset val="128"/>
      </rPr>
      <t>実　請　求　額 　</t>
    </r>
    <r>
      <rPr>
        <b/>
        <sz val="11"/>
        <rFont val="ＭＳ Ｐゴシック"/>
        <family val="3"/>
        <charset val="128"/>
      </rPr>
      <t xml:space="preserve">（合計 － 減額する額 ） </t>
    </r>
  </si>
  <si>
    <t>備　　考</t>
  </si>
  <si>
    <t>旅費規則（第27条 研究費の特例）により、宿泊手当を減額する。</t>
    <rPh sb="5" eb="6">
      <t>ダイ</t>
    </rPh>
    <rPh sb="8" eb="9">
      <t>ジョウ</t>
    </rPh>
    <rPh sb="10" eb="13">
      <t>ケンキュウヒ</t>
    </rPh>
    <rPh sb="14" eb="16">
      <t>トクレイ</t>
    </rPh>
    <rPh sb="26" eb="28">
      <t>ゲンガク</t>
    </rPh>
    <phoneticPr fontId="7"/>
  </si>
  <si>
    <t>旅費規則（第27条 研究費の特例）により、宿泊費を減額する。</t>
    <rPh sb="0" eb="2">
      <t>リョヒ</t>
    </rPh>
    <rPh sb="5" eb="6">
      <t>ダイ</t>
    </rPh>
    <rPh sb="8" eb="9">
      <t>ジョウ</t>
    </rPh>
    <rPh sb="10" eb="13">
      <t>ケンキュウヒ</t>
    </rPh>
    <rPh sb="14" eb="16">
      <t>トクレイ</t>
    </rPh>
    <rPh sb="21" eb="24">
      <t>シュクハクヒ</t>
    </rPh>
    <rPh sb="25" eb="27">
      <t>ゲンガク</t>
    </rPh>
    <phoneticPr fontId="7"/>
  </si>
  <si>
    <t>旅費規則（第27条 研究費の特例）により、宿泊手当と宿泊費を減額する。</t>
    <rPh sb="0" eb="2">
      <t>リョヒ</t>
    </rPh>
    <rPh sb="5" eb="6">
      <t>ダイ</t>
    </rPh>
    <rPh sb="8" eb="9">
      <t>ジョウ</t>
    </rPh>
    <rPh sb="10" eb="13">
      <t>ケンキュウヒ</t>
    </rPh>
    <rPh sb="14" eb="16">
      <t>トクレイ</t>
    </rPh>
    <rPh sb="26" eb="29">
      <t>シュクハクヒ</t>
    </rPh>
    <rPh sb="30" eb="32">
      <t>ゲンガク</t>
    </rPh>
    <phoneticPr fontId="7"/>
  </si>
  <si>
    <t>旅費規則（第27条 研究費の特例）により、宿泊手当を支給しない。</t>
    <rPh sb="0" eb="2">
      <t>リョヒ</t>
    </rPh>
    <rPh sb="5" eb="6">
      <t>ダイ</t>
    </rPh>
    <rPh sb="8" eb="9">
      <t>ジョウ</t>
    </rPh>
    <rPh sb="10" eb="13">
      <t>ケンキュウヒ</t>
    </rPh>
    <rPh sb="14" eb="16">
      <t>トクレイ</t>
    </rPh>
    <rPh sb="26" eb="28">
      <t>シキュウ</t>
    </rPh>
    <phoneticPr fontId="7"/>
  </si>
  <si>
    <t>旅費規則（第27条 研究費の特例）により、宿泊費を支給しない。</t>
    <rPh sb="0" eb="2">
      <t>リョヒ</t>
    </rPh>
    <rPh sb="5" eb="6">
      <t>ダイ</t>
    </rPh>
    <rPh sb="8" eb="9">
      <t>ジョウ</t>
    </rPh>
    <rPh sb="10" eb="13">
      <t>ケンキュウヒ</t>
    </rPh>
    <rPh sb="14" eb="16">
      <t>トクレイ</t>
    </rPh>
    <rPh sb="21" eb="24">
      <t>シュクハクヒ</t>
    </rPh>
    <rPh sb="25" eb="27">
      <t>シキュウ</t>
    </rPh>
    <phoneticPr fontId="7"/>
  </si>
  <si>
    <t>精　　算</t>
  </si>
  <si>
    <t>種別</t>
    <rPh sb="0" eb="2">
      <t>シュベツ</t>
    </rPh>
    <phoneticPr fontId="69"/>
  </si>
  <si>
    <t>　戻入　・　追給</t>
    <rPh sb="1" eb="3">
      <t>レイニュウ</t>
    </rPh>
    <rPh sb="6" eb="8">
      <t>ツイキュウ</t>
    </rPh>
    <phoneticPr fontId="69"/>
  </si>
  <si>
    <t>旅費規則（第27条 研究費の特例）により、宿泊手当と宿泊費を支給しない。</t>
    <rPh sb="0" eb="2">
      <t>リョヒ</t>
    </rPh>
    <rPh sb="5" eb="6">
      <t>ダイ</t>
    </rPh>
    <rPh sb="8" eb="9">
      <t>ジョウ</t>
    </rPh>
    <rPh sb="10" eb="13">
      <t>ケンキュウヒ</t>
    </rPh>
    <rPh sb="14" eb="16">
      <t>トクレイ</t>
    </rPh>
    <rPh sb="26" eb="29">
      <t>シュクハクヒ</t>
    </rPh>
    <rPh sb="30" eb="32">
      <t>シキュウ</t>
    </rPh>
    <phoneticPr fontId="7"/>
  </si>
  <si>
    <t>第13 条 第5条（宿泊に係る特別な事情）：宿泊費上限金額（●県）一泊●円のところ、●円へ増額を希望する。（宿泊費の増額依頼あり）</t>
    <phoneticPr fontId="69"/>
  </si>
  <si>
    <t>支払予定日：</t>
    <rPh sb="0" eb="5">
      <t>シハライヨテイビ</t>
    </rPh>
    <phoneticPr fontId="69"/>
  </si>
  <si>
    <t>事由</t>
    <rPh sb="0" eb="1">
      <t>コト</t>
    </rPh>
    <phoneticPr fontId="69"/>
  </si>
  <si>
    <t>長期出張のため宿泊費がかさみ、個人の経済的負担が大きいため概算払いをする。</t>
    <rPh sb="0" eb="4">
      <t>チョウキシュッチョウ</t>
    </rPh>
    <rPh sb="7" eb="10">
      <t>シュクハクヒ</t>
    </rPh>
    <rPh sb="15" eb="17">
      <t>コジン</t>
    </rPh>
    <rPh sb="18" eb="23">
      <t>ケイザイテキフタン</t>
    </rPh>
    <rPh sb="24" eb="25">
      <t>オオ</t>
    </rPh>
    <rPh sb="29" eb="32">
      <t>ガイサンバラ</t>
    </rPh>
    <phoneticPr fontId="69"/>
  </si>
  <si>
    <t>出張件数が多く経費がかさみ個人の経済的負担が大きいため概算払をする。</t>
    <rPh sb="0" eb="2">
      <t>シュッチョウ</t>
    </rPh>
    <rPh sb="2" eb="4">
      <t>ケンスウ</t>
    </rPh>
    <rPh sb="5" eb="6">
      <t>オオ</t>
    </rPh>
    <rPh sb="7" eb="9">
      <t>ケイヒ</t>
    </rPh>
    <rPh sb="13" eb="15">
      <t>コジン</t>
    </rPh>
    <rPh sb="16" eb="21">
      <t>ケイザイテキフタン</t>
    </rPh>
    <rPh sb="22" eb="23">
      <t>オオ</t>
    </rPh>
    <rPh sb="27" eb="30">
      <t>ガイサンバライ</t>
    </rPh>
    <phoneticPr fontId="69"/>
  </si>
  <si>
    <t>概算払額</t>
  </si>
  <si>
    <t>精算</t>
    <phoneticPr fontId="69"/>
  </si>
  <si>
    <t>航空券の購入で個人の経済的負担が大きいため概算払をする。</t>
    <rPh sb="0" eb="3">
      <t>コウクウケン</t>
    </rPh>
    <rPh sb="4" eb="6">
      <t>コウニュウ</t>
    </rPh>
    <rPh sb="7" eb="9">
      <t>コジン</t>
    </rPh>
    <rPh sb="10" eb="15">
      <t>ケイザイテキフタン</t>
    </rPh>
    <rPh sb="16" eb="17">
      <t>オオ</t>
    </rPh>
    <rPh sb="21" eb="24">
      <t>ガイサンバライ</t>
    </rPh>
    <phoneticPr fontId="69"/>
  </si>
  <si>
    <t>精算額</t>
  </si>
  <si>
    <t>差額</t>
    <rPh sb="0" eb="2">
      <t>サガク</t>
    </rPh>
    <phoneticPr fontId="69"/>
  </si>
  <si>
    <t>／</t>
  </si>
  <si>
    <t>【往路】</t>
    <rPh sb="1" eb="3">
      <t>オウロ</t>
    </rPh>
    <phoneticPr fontId="69"/>
  </si>
  <si>
    <t>自宅</t>
    <rPh sb="0" eb="2">
      <t>ジタク</t>
    </rPh>
    <phoneticPr fontId="69"/>
  </si>
  <si>
    <t>⇒</t>
    <phoneticPr fontId="69"/>
  </si>
  <si>
    <t>【往路料金】</t>
    <rPh sb="1" eb="3">
      <t>オウロ</t>
    </rPh>
    <rPh sb="3" eb="5">
      <t>リョウキン</t>
    </rPh>
    <phoneticPr fontId="69"/>
  </si>
  <si>
    <t>【往路料金②】</t>
    <rPh sb="1" eb="3">
      <t>オウロ</t>
    </rPh>
    <rPh sb="3" eb="5">
      <t>リョウキン</t>
    </rPh>
    <phoneticPr fontId="69"/>
  </si>
  <si>
    <t>【復路】</t>
    <rPh sb="1" eb="3">
      <t>フクロ</t>
    </rPh>
    <phoneticPr fontId="69"/>
  </si>
  <si>
    <t>【復路料金】</t>
    <rPh sb="1" eb="3">
      <t>フクロ</t>
    </rPh>
    <rPh sb="3" eb="5">
      <t>リョウキン</t>
    </rPh>
    <phoneticPr fontId="69"/>
  </si>
  <si>
    <t>鉄道</t>
    <rPh sb="0" eb="2">
      <t>テツドウ</t>
    </rPh>
    <phoneticPr fontId="69"/>
  </si>
  <si>
    <t>往路交通費</t>
    <rPh sb="0" eb="2">
      <t>オウロ</t>
    </rPh>
    <rPh sb="2" eb="5">
      <t>コウツウヒ</t>
    </rPh>
    <phoneticPr fontId="69"/>
  </si>
  <si>
    <t>復路交通費</t>
    <rPh sb="0" eb="2">
      <t>フクロ</t>
    </rPh>
    <rPh sb="2" eb="5">
      <t>コウツウヒ</t>
    </rPh>
    <phoneticPr fontId="69"/>
  </si>
  <si>
    <t>合計</t>
    <rPh sb="0" eb="2">
      <t>ゴウケイ</t>
    </rPh>
    <phoneticPr fontId="69"/>
  </si>
  <si>
    <t>第６号様式</t>
    <rPh sb="0" eb="1">
      <t>ダイ</t>
    </rPh>
    <rPh sb="2" eb="3">
      <t>ゴウ</t>
    </rPh>
    <rPh sb="3" eb="5">
      <t>ヨウシキ</t>
    </rPh>
    <phoneticPr fontId="71"/>
  </si>
  <si>
    <t>旅行命令簿兼旅費請求内訳書</t>
    <rPh sb="0" eb="2">
      <t>リョコウ</t>
    </rPh>
    <rPh sb="2" eb="4">
      <t>メイレイ</t>
    </rPh>
    <rPh sb="4" eb="5">
      <t>ボ</t>
    </rPh>
    <rPh sb="5" eb="6">
      <t>ケン</t>
    </rPh>
    <rPh sb="6" eb="8">
      <t>リョヒ</t>
    </rPh>
    <rPh sb="8" eb="10">
      <t>セイキュウ</t>
    </rPh>
    <rPh sb="10" eb="13">
      <t>ウチワケショ</t>
    </rPh>
    <phoneticPr fontId="71"/>
  </si>
  <si>
    <t>[</t>
    <phoneticPr fontId="69"/>
  </si>
  <si>
    <t>年</t>
    <rPh sb="0" eb="1">
      <t>ネン</t>
    </rPh>
    <phoneticPr fontId="78"/>
  </si>
  <si>
    <t>月分〕</t>
    <phoneticPr fontId="78"/>
  </si>
  <si>
    <t>所　属</t>
    <rPh sb="0" eb="1">
      <t>トコロ</t>
    </rPh>
    <rPh sb="2" eb="3">
      <t>ゾク</t>
    </rPh>
    <phoneticPr fontId="71"/>
  </si>
  <si>
    <t>職　等</t>
    <rPh sb="0" eb="1">
      <t>ショク</t>
    </rPh>
    <rPh sb="2" eb="3">
      <t>トウ</t>
    </rPh>
    <phoneticPr fontId="71"/>
  </si>
  <si>
    <t>氏　名</t>
    <rPh sb="0" eb="1">
      <t>シ</t>
    </rPh>
    <rPh sb="2" eb="3">
      <t>ナ</t>
    </rPh>
    <phoneticPr fontId="71"/>
  </si>
  <si>
    <t>受領者</t>
    <rPh sb="0" eb="2">
      <t>ジュリョウ</t>
    </rPh>
    <rPh sb="2" eb="3">
      <t>シャ</t>
    </rPh>
    <phoneticPr fontId="71"/>
  </si>
  <si>
    <t>命令</t>
    <rPh sb="0" eb="2">
      <t>メイレイ</t>
    </rPh>
    <phoneticPr fontId="71"/>
  </si>
  <si>
    <t>関与者</t>
    <rPh sb="0" eb="2">
      <t>カンヨ</t>
    </rPh>
    <rPh sb="2" eb="3">
      <t>シャ</t>
    </rPh>
    <phoneticPr fontId="71"/>
  </si>
  <si>
    <t>旅行月日</t>
    <rPh sb="0" eb="2">
      <t>リョコウ</t>
    </rPh>
    <rPh sb="2" eb="4">
      <t>ツキヒ</t>
    </rPh>
    <phoneticPr fontId="71"/>
  </si>
  <si>
    <t>旅行時間</t>
    <rPh sb="0" eb="2">
      <t>リョコウ</t>
    </rPh>
    <rPh sb="2" eb="4">
      <t>ジカン</t>
    </rPh>
    <phoneticPr fontId="71"/>
  </si>
  <si>
    <t>旅　行　用　務</t>
    <rPh sb="0" eb="1">
      <t>タビ</t>
    </rPh>
    <rPh sb="2" eb="3">
      <t>ギョウ</t>
    </rPh>
    <rPh sb="4" eb="5">
      <t>ヨウ</t>
    </rPh>
    <rPh sb="6" eb="7">
      <t>ツトム</t>
    </rPh>
    <phoneticPr fontId="71"/>
  </si>
  <si>
    <t>旅　行　先</t>
    <rPh sb="0" eb="1">
      <t>タビ</t>
    </rPh>
    <rPh sb="2" eb="3">
      <t>ギョウ</t>
    </rPh>
    <rPh sb="4" eb="5">
      <t>サキ</t>
    </rPh>
    <phoneticPr fontId="71"/>
  </si>
  <si>
    <t>旅　行　の　経　路</t>
    <rPh sb="0" eb="1">
      <t>タビ</t>
    </rPh>
    <rPh sb="2" eb="3">
      <t>ギョウ</t>
    </rPh>
    <rPh sb="6" eb="7">
      <t>キョウ</t>
    </rPh>
    <rPh sb="8" eb="9">
      <t>ロ</t>
    </rPh>
    <phoneticPr fontId="71"/>
  </si>
  <si>
    <t>公用車</t>
    <rPh sb="0" eb="3">
      <t>コウヨウシャ</t>
    </rPh>
    <phoneticPr fontId="71"/>
  </si>
  <si>
    <t>交通実費</t>
    <rPh sb="0" eb="2">
      <t>コウツウ</t>
    </rPh>
    <rPh sb="2" eb="4">
      <t>ジッピ</t>
    </rPh>
    <phoneticPr fontId="71"/>
  </si>
  <si>
    <t>宿泊費等</t>
    <rPh sb="0" eb="3">
      <t>シュクハクヒ</t>
    </rPh>
    <rPh sb="3" eb="4">
      <t>トウ</t>
    </rPh>
    <phoneticPr fontId="71"/>
  </si>
  <si>
    <t>権者</t>
    <rPh sb="1" eb="2">
      <t>シャ</t>
    </rPh>
    <phoneticPr fontId="71"/>
  </si>
  <si>
    <t>（出発駅―経由―到着駅）</t>
    <rPh sb="1" eb="3">
      <t>シュッパツ</t>
    </rPh>
    <rPh sb="3" eb="4">
      <t>エキ</t>
    </rPh>
    <rPh sb="5" eb="7">
      <t>ケイユ</t>
    </rPh>
    <rPh sb="8" eb="10">
      <t>トウチャク</t>
    </rPh>
    <rPh sb="10" eb="11">
      <t>エキ</t>
    </rPh>
    <phoneticPr fontId="71"/>
  </si>
  <si>
    <t>マイカー</t>
    <phoneticPr fontId="71"/>
  </si>
  <si>
    <t>時</t>
    <phoneticPr fontId="78"/>
  </si>
  <si>
    <t>分から</t>
    <phoneticPr fontId="78"/>
  </si>
  <si>
    <t>円</t>
    <phoneticPr fontId="78"/>
  </si>
  <si>
    <t>分まで</t>
    <phoneticPr fontId="78"/>
  </si>
  <si>
    <t>月</t>
    <phoneticPr fontId="78"/>
  </si>
  <si>
    <t>日</t>
    <phoneticPr fontId="78"/>
  </si>
  <si>
    <t>(記入注意事項)</t>
    <rPh sb="1" eb="3">
      <t>キニュウ</t>
    </rPh>
    <rPh sb="3" eb="5">
      <t>チュウイ</t>
    </rPh>
    <rPh sb="5" eb="7">
      <t>ジコウ</t>
    </rPh>
    <phoneticPr fontId="71"/>
  </si>
  <si>
    <t>１　「旅行の経路」、「公用車・マイカー」、「交通実費」、「宿泊費等」の各欄は、原則として当該旅行者が旅行の都度記載すること。
２　「公用車・マイカー」欄は、旅行者が法人用務のための車を利用して旅行した場合には「公用車」を、 自家用車出張を認められた教職員
　が自家用車を利用して旅行した場合には、 「マイカー」をそれぞれ丸で囲むこと。
３　「交通実費」欄は、鉄道賃、船賃、航空賃及びその他の交通費の実費額を記載すること。
４　「宿泊費等」欄は、宿泊費、宿泊手当等の額を記載すること。
５　旅行命令(依頼)時に予算上旅費の支出が可能かどうかを確認するため、「執行予算（予算名）」について記入すること。
６　「執行予算（予算名）」欄は、他機関からの旅費の支給の有無について、丸で囲むこと。
７　口座振込の方法により旅費を支給する場合、「受領者」欄は省略可。</t>
    <rPh sb="29" eb="32">
      <t>シュクハクヒ</t>
    </rPh>
    <rPh sb="32" eb="33">
      <t>ナド</t>
    </rPh>
    <rPh sb="105" eb="108">
      <t>コウヨウシャ</t>
    </rPh>
    <rPh sb="160" eb="161">
      <t>マル</t>
    </rPh>
    <rPh sb="171" eb="173">
      <t>コウツウ</t>
    </rPh>
    <rPh sb="173" eb="175">
      <t>ジッピ</t>
    </rPh>
    <rPh sb="176" eb="177">
      <t>ラン</t>
    </rPh>
    <rPh sb="179" eb="181">
      <t>テツドウ</t>
    </rPh>
    <rPh sb="181" eb="182">
      <t>チン</t>
    </rPh>
    <rPh sb="199" eb="201">
      <t>ジッピ</t>
    </rPh>
    <rPh sb="201" eb="202">
      <t>ガク</t>
    </rPh>
    <rPh sb="203" eb="205">
      <t>キサイ</t>
    </rPh>
    <rPh sb="234" eb="236">
      <t>キサイ</t>
    </rPh>
    <rPh sb="335" eb="336">
      <t>マル</t>
    </rPh>
    <rPh sb="337" eb="338">
      <t>カコ</t>
    </rPh>
    <phoneticPr fontId="71"/>
  </si>
  <si>
    <t>計</t>
    <rPh sb="0" eb="1">
      <t>ケイ</t>
    </rPh>
    <phoneticPr fontId="71"/>
  </si>
  <si>
    <t>執行予算（予算名）</t>
    <rPh sb="0" eb="4">
      <t>シッコウヨサン</t>
    </rPh>
    <rPh sb="5" eb="8">
      <t>ヨサンメイ</t>
    </rPh>
    <phoneticPr fontId="71"/>
  </si>
  <si>
    <t>通</t>
    <rPh sb="0" eb="1">
      <t>ツウ</t>
    </rPh>
    <phoneticPr fontId="71"/>
  </si>
  <si>
    <t>勤</t>
    <rPh sb="0" eb="1">
      <t>キン</t>
    </rPh>
    <phoneticPr fontId="71"/>
  </si>
  <si>
    <t>他機関からの旅費の
支給（全額又は一部）</t>
    <phoneticPr fontId="71"/>
  </si>
  <si>
    <t>経</t>
    <rPh sb="0" eb="1">
      <t>ケイ</t>
    </rPh>
    <phoneticPr fontId="71"/>
  </si>
  <si>
    <t>路</t>
    <rPh sb="0" eb="1">
      <t>ロ</t>
    </rPh>
    <phoneticPr fontId="71"/>
  </si>
  <si>
    <t>支払予定日：</t>
    <rPh sb="0" eb="2">
      <t>シハラ</t>
    </rPh>
    <rPh sb="2" eb="5">
      <t>ヨテイビ</t>
    </rPh>
    <phoneticPr fontId="78"/>
  </si>
  <si>
    <t>【往復】</t>
    <rPh sb="1" eb="3">
      <t>オウフク</t>
    </rPh>
    <phoneticPr fontId="69"/>
  </si>
  <si>
    <t>⇔</t>
    <phoneticPr fontId="69"/>
  </si>
  <si>
    <t>【片道料金】</t>
    <rPh sb="1" eb="3">
      <t>カタミチ</t>
    </rPh>
    <rPh sb="3" eb="5">
      <t>リョウキン</t>
    </rPh>
    <phoneticPr fontId="69"/>
  </si>
  <si>
    <t>若狭町縄文博物館と周辺の森林</t>
    <rPh sb="0" eb="2">
      <t>ワカサ</t>
    </rPh>
    <rPh sb="2" eb="3">
      <t>マチ</t>
    </rPh>
    <rPh sb="3" eb="5">
      <t>ジョウモン</t>
    </rPh>
    <rPh sb="5" eb="8">
      <t>ハクブツカン</t>
    </rPh>
    <rPh sb="9" eb="11">
      <t>シュウヘン</t>
    </rPh>
    <rPh sb="12" eb="14">
      <t>シンリン</t>
    </rPh>
    <phoneticPr fontId="69"/>
  </si>
  <si>
    <t>テーブル</t>
  </si>
  <si>
    <t>宿泊手当の減額</t>
    <phoneticPr fontId="70"/>
  </si>
  <si>
    <t>所属</t>
    <rPh sb="0" eb="2">
      <t>ショゾク</t>
    </rPh>
    <phoneticPr fontId="70"/>
  </si>
  <si>
    <t>分野名</t>
  </si>
  <si>
    <t>職位</t>
    <rPh sb="0" eb="2">
      <t>ショクイ</t>
    </rPh>
    <phoneticPr fontId="70"/>
  </si>
  <si>
    <t>財源（目的）</t>
  </si>
  <si>
    <t>【甲地区】</t>
    <rPh sb="1" eb="4">
      <t>コウチク</t>
    </rPh>
    <phoneticPr fontId="69"/>
  </si>
  <si>
    <t>都道府県</t>
    <rPh sb="0" eb="4">
      <t>トドウフケン</t>
    </rPh>
    <phoneticPr fontId="70"/>
  </si>
  <si>
    <t>宿泊費上限</t>
    <rPh sb="0" eb="5">
      <t>シュクハクヒジョウゲン</t>
    </rPh>
    <phoneticPr fontId="70"/>
  </si>
  <si>
    <t>宿泊手当定額</t>
    <rPh sb="0" eb="2">
      <t>シュクハク</t>
    </rPh>
    <rPh sb="2" eb="4">
      <t>テアテ</t>
    </rPh>
    <rPh sb="4" eb="6">
      <t>テイガク</t>
    </rPh>
    <phoneticPr fontId="70"/>
  </si>
  <si>
    <t>（宿泊手当1/3減額）</t>
    <phoneticPr fontId="70"/>
  </si>
  <si>
    <t>（宿泊手当2/3減額）</t>
    <rPh sb="1" eb="3">
      <t>シュクハク</t>
    </rPh>
    <rPh sb="3" eb="5">
      <t>テアテ</t>
    </rPh>
    <rPh sb="8" eb="10">
      <t>ゲンガク</t>
    </rPh>
    <phoneticPr fontId="70"/>
  </si>
  <si>
    <t>目的</t>
    <rPh sb="0" eb="2">
      <t>モクテキ</t>
    </rPh>
    <phoneticPr fontId="70"/>
  </si>
  <si>
    <t>食事の有無</t>
    <phoneticPr fontId="70"/>
  </si>
  <si>
    <t>宿泊手当の減額</t>
    <rPh sb="0" eb="4">
      <t>シュクハクテアテ</t>
    </rPh>
    <rPh sb="5" eb="7">
      <t>ゲンガク</t>
    </rPh>
    <phoneticPr fontId="70"/>
  </si>
  <si>
    <t>社会学</t>
    <phoneticPr fontId="70"/>
  </si>
  <si>
    <t>科研費</t>
    <phoneticPr fontId="70"/>
  </si>
  <si>
    <t>科</t>
    <rPh sb="0" eb="1">
      <t>カ</t>
    </rPh>
    <phoneticPr fontId="70"/>
  </si>
  <si>
    <t>さいたま市</t>
    <rPh sb="4" eb="5">
      <t>シ</t>
    </rPh>
    <phoneticPr fontId="69"/>
  </si>
  <si>
    <t>法学政治学研究科</t>
  </si>
  <si>
    <t>社会人類学</t>
    <phoneticPr fontId="70"/>
  </si>
  <si>
    <t>准教授</t>
  </si>
  <si>
    <t>科研費(学変)</t>
    <rPh sb="4" eb="6">
      <t>ガクヘン</t>
    </rPh>
    <phoneticPr fontId="70"/>
  </si>
  <si>
    <t>千葉市</t>
    <rPh sb="0" eb="3">
      <t>チバシ</t>
    </rPh>
    <phoneticPr fontId="69"/>
  </si>
  <si>
    <t>経営学研究科</t>
  </si>
  <si>
    <t>社会福祉学</t>
    <phoneticPr fontId="70"/>
  </si>
  <si>
    <t>助教</t>
    <rPh sb="0" eb="2">
      <t>ジョキョウ</t>
    </rPh>
    <phoneticPr fontId="70"/>
  </si>
  <si>
    <t>科研費(基盤S)</t>
  </si>
  <si>
    <t>東京都千代田区</t>
  </si>
  <si>
    <t>研究打合せ</t>
    <rPh sb="0" eb="4">
      <t>ケンキュウウチアワ</t>
    </rPh>
    <phoneticPr fontId="70"/>
  </si>
  <si>
    <t>夕食のみ含む（宿泊手当1/3減額）</t>
    <rPh sb="0" eb="2">
      <t>ユウショク</t>
    </rPh>
    <rPh sb="4" eb="5">
      <t>フク</t>
    </rPh>
    <phoneticPr fontId="70"/>
  </si>
  <si>
    <t>心理・臨床心理学</t>
    <phoneticPr fontId="70"/>
  </si>
  <si>
    <t>特任教授</t>
  </si>
  <si>
    <t>科研費(基盤A)</t>
  </si>
  <si>
    <t>東京都中央区</t>
  </si>
  <si>
    <t>その他(用務内容に詳細記載)</t>
    <rPh sb="2" eb="3">
      <t>タ</t>
    </rPh>
    <rPh sb="4" eb="8">
      <t>ヨウムナイヨウ</t>
    </rPh>
    <rPh sb="9" eb="13">
      <t>ショウサイキサイ</t>
    </rPh>
    <phoneticPr fontId="70"/>
  </si>
  <si>
    <t>朝食・夕食を含む（宿泊手当2/3減額）</t>
    <rPh sb="0" eb="2">
      <t>チョウショク</t>
    </rPh>
    <rPh sb="3" eb="5">
      <t>ユウショク</t>
    </rPh>
    <rPh sb="6" eb="7">
      <t>フク</t>
    </rPh>
    <phoneticPr fontId="70"/>
  </si>
  <si>
    <t>大学教育センター</t>
  </si>
  <si>
    <t>教育学</t>
    <phoneticPr fontId="70"/>
  </si>
  <si>
    <t>特任准教授</t>
  </si>
  <si>
    <t>科研費(基盤B)</t>
  </si>
  <si>
    <t>東京都港区</t>
  </si>
  <si>
    <t>オープンユニバーシティ</t>
  </si>
  <si>
    <t>言語科学</t>
    <phoneticPr fontId="70"/>
  </si>
  <si>
    <t>特任助教</t>
    <rPh sb="2" eb="4">
      <t>ジョキョウ</t>
    </rPh>
    <phoneticPr fontId="70"/>
  </si>
  <si>
    <t>科研費(基盤C)</t>
  </si>
  <si>
    <t>東京都新宿区</t>
  </si>
  <si>
    <t>学術情報基盤センター</t>
  </si>
  <si>
    <t>日本語教育学</t>
    <phoneticPr fontId="70"/>
  </si>
  <si>
    <t>客員教授</t>
  </si>
  <si>
    <t>科研費(挑戦的研究(開拓))</t>
  </si>
  <si>
    <t>東京都文京区</t>
  </si>
  <si>
    <t>哲学</t>
    <phoneticPr fontId="70"/>
  </si>
  <si>
    <t>客員研究員</t>
  </si>
  <si>
    <t>科研費(挑戦的研究(萌芽))</t>
  </si>
  <si>
    <t>東京都台東区</t>
  </si>
  <si>
    <t>歴史学・考古学</t>
    <phoneticPr fontId="70"/>
  </si>
  <si>
    <t>博士研究員</t>
  </si>
  <si>
    <t>科研費(若手)</t>
  </si>
  <si>
    <t>東京都墨田区</t>
  </si>
  <si>
    <t>表象文化論</t>
    <phoneticPr fontId="70"/>
  </si>
  <si>
    <t>特別研究員</t>
  </si>
  <si>
    <t>科研費(特別研究員奨励)</t>
  </si>
  <si>
    <t>東京都江東区</t>
  </si>
  <si>
    <t>日本文化論</t>
    <rPh sb="2" eb="5">
      <t>ブンカロン</t>
    </rPh>
    <phoneticPr fontId="70"/>
  </si>
  <si>
    <t>院生</t>
  </si>
  <si>
    <t>基</t>
    <rPh sb="0" eb="1">
      <t>モトイ</t>
    </rPh>
    <phoneticPr fontId="70"/>
  </si>
  <si>
    <t>東京都品川区</t>
  </si>
  <si>
    <t>中国文化論</t>
    <rPh sb="2" eb="5">
      <t>ブンカロン</t>
    </rPh>
    <phoneticPr fontId="70"/>
  </si>
  <si>
    <t>学部生</t>
  </si>
  <si>
    <t>傾斜的研究費</t>
    <rPh sb="0" eb="6">
      <t>ケイシャテキケンキュウヒ</t>
    </rPh>
    <phoneticPr fontId="70"/>
  </si>
  <si>
    <t>傾</t>
    <rPh sb="0" eb="1">
      <t>ナダレ</t>
    </rPh>
    <phoneticPr fontId="70"/>
  </si>
  <si>
    <t>東京都目黒区</t>
  </si>
  <si>
    <t>英語圏文化論</t>
    <rPh sb="0" eb="3">
      <t>エイゴケン</t>
    </rPh>
    <rPh sb="3" eb="6">
      <t>ブンカロン</t>
    </rPh>
    <phoneticPr fontId="70"/>
  </si>
  <si>
    <t>研究生</t>
  </si>
  <si>
    <t>改革推進費</t>
  </si>
  <si>
    <t>改</t>
    <rPh sb="0" eb="1">
      <t>カイ</t>
    </rPh>
    <phoneticPr fontId="70"/>
  </si>
  <si>
    <t>東京都大田区</t>
  </si>
  <si>
    <t>ドイツ語文化論</t>
    <rPh sb="3" eb="4">
      <t>ゴ</t>
    </rPh>
    <rPh sb="4" eb="7">
      <t>ブンカロン</t>
    </rPh>
    <phoneticPr fontId="70"/>
  </si>
  <si>
    <t>企画政策費</t>
  </si>
  <si>
    <t>企</t>
    <rPh sb="0" eb="1">
      <t>キ</t>
    </rPh>
    <phoneticPr fontId="70"/>
  </si>
  <si>
    <t>東京都世田谷区</t>
  </si>
  <si>
    <t>フランス語文化論</t>
    <phoneticPr fontId="70"/>
  </si>
  <si>
    <t>研究協力者</t>
    <rPh sb="0" eb="5">
      <t>ケンキュウキョウリョクシャ</t>
    </rPh>
    <phoneticPr fontId="70"/>
  </si>
  <si>
    <t>共同研究費</t>
  </si>
  <si>
    <t>共</t>
    <rPh sb="0" eb="1">
      <t>キョウ</t>
    </rPh>
    <phoneticPr fontId="70"/>
  </si>
  <si>
    <t>東京都渋谷区</t>
  </si>
  <si>
    <t>受託研究費</t>
  </si>
  <si>
    <t>受研</t>
    <rPh sb="0" eb="1">
      <t>ウケ</t>
    </rPh>
    <rPh sb="1" eb="2">
      <t>ケン</t>
    </rPh>
    <phoneticPr fontId="70"/>
  </si>
  <si>
    <t>東京都中野区</t>
  </si>
  <si>
    <t>提案公募型研究費</t>
  </si>
  <si>
    <t>提</t>
    <rPh sb="0" eb="1">
      <t>テイ</t>
    </rPh>
    <phoneticPr fontId="70"/>
  </si>
  <si>
    <t>東京都杉並区</t>
  </si>
  <si>
    <t>学術相談経費</t>
  </si>
  <si>
    <t>学</t>
    <rPh sb="0" eb="1">
      <t>ガク</t>
    </rPh>
    <phoneticPr fontId="70"/>
  </si>
  <si>
    <t>東京都豊島区</t>
  </si>
  <si>
    <t>受託事業費等</t>
  </si>
  <si>
    <t>受事</t>
    <rPh sb="0" eb="1">
      <t>ウケ</t>
    </rPh>
    <rPh sb="1" eb="2">
      <t>コト</t>
    </rPh>
    <phoneticPr fontId="70"/>
  </si>
  <si>
    <t>東京都北区</t>
  </si>
  <si>
    <t>寄附金</t>
  </si>
  <si>
    <t>寄付</t>
    <rPh sb="0" eb="2">
      <t>キフ</t>
    </rPh>
    <phoneticPr fontId="70"/>
  </si>
  <si>
    <t>東京都荒川区</t>
  </si>
  <si>
    <t>寄附講座</t>
  </si>
  <si>
    <t>寄講</t>
    <rPh sb="0" eb="1">
      <t>ヨ</t>
    </rPh>
    <rPh sb="1" eb="2">
      <t>コウ</t>
    </rPh>
    <phoneticPr fontId="70"/>
  </si>
  <si>
    <t>東京都板橋区</t>
  </si>
  <si>
    <t>補助金</t>
  </si>
  <si>
    <t>補</t>
    <rPh sb="0" eb="1">
      <t>ホ</t>
    </rPh>
    <phoneticPr fontId="70"/>
  </si>
  <si>
    <t>東京都練馬区</t>
  </si>
  <si>
    <t>教育費</t>
    <rPh sb="0" eb="3">
      <t>キョウイクヒ</t>
    </rPh>
    <phoneticPr fontId="70"/>
  </si>
  <si>
    <t>教</t>
    <rPh sb="0" eb="1">
      <t>キョウ</t>
    </rPh>
    <phoneticPr fontId="70"/>
  </si>
  <si>
    <t>東京都足立区</t>
  </si>
  <si>
    <t>東京都葛飾区</t>
  </si>
  <si>
    <t>川崎市</t>
    <rPh sb="0" eb="3">
      <t>カワサキシ</t>
    </rPh>
    <phoneticPr fontId="69"/>
  </si>
  <si>
    <t>相模原市</t>
    <rPh sb="0" eb="4">
      <t>サガミハラシ</t>
    </rPh>
    <phoneticPr fontId="69"/>
  </si>
  <si>
    <t>愛知県名古屋市</t>
    <rPh sb="0" eb="3">
      <t>アイチケン</t>
    </rPh>
    <rPh sb="3" eb="7">
      <t>ナゴヤシ</t>
    </rPh>
    <phoneticPr fontId="69"/>
  </si>
  <si>
    <t>京都市</t>
    <rPh sb="0" eb="3">
      <t>キョウトシ</t>
    </rPh>
    <phoneticPr fontId="69"/>
  </si>
  <si>
    <t>大阪市</t>
    <rPh sb="0" eb="3">
      <t>オオサカシ</t>
    </rPh>
    <phoneticPr fontId="69"/>
  </si>
  <si>
    <t>大阪府堺市</t>
    <rPh sb="0" eb="3">
      <t>オオサカフ</t>
    </rPh>
    <rPh sb="3" eb="5">
      <t>サカイシ</t>
    </rPh>
    <phoneticPr fontId="69"/>
  </si>
  <si>
    <t>兵庫県神戸市</t>
    <rPh sb="0" eb="3">
      <t>ヒョウゴケン</t>
    </rPh>
    <rPh sb="3" eb="6">
      <t>コウベシ</t>
    </rPh>
    <phoneticPr fontId="69"/>
  </si>
  <si>
    <t>福岡市</t>
    <rPh sb="0" eb="3">
      <t>フクオカシ</t>
    </rPh>
    <phoneticPr fontId="69"/>
  </si>
  <si>
    <t>広島市</t>
    <rPh sb="0" eb="3">
      <t>ヒロシマシ</t>
    </rPh>
    <phoneticPr fontId="6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</si>
</sst>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5" formatCode="&quot;¥&quot;#,##0;&quot;¥&quot;\-#,##0"/>
    <numFmt numFmtId="176" formatCode="[$-F800]dddd\,\ mmmm\ dd\,\ yyyy"/>
    <numFmt numFmtId="177" formatCode="yyyy&quot;年&quot;m&quot;月&quot;d&quot;日&quot;;@"/>
    <numFmt numFmtId="178" formatCode="&quot;¥&quot;#,##0_);[Red]\(&quot;¥&quot;#,##0\)"/>
    <numFmt numFmtId="179" formatCode="0_);[Red]\(0\)"/>
    <numFmt numFmtId="180" formatCode="m/d;@"/>
    <numFmt numFmtId="181" formatCode="yyyy&quot;年&quot;m&quot;月&quot;d&quot;日(&quot;aaa&quot;)&quot;"/>
    <numFmt numFmtId="182" formatCode="#&quot;年度&quot;"/>
    <numFmt numFmtId="183" formatCode="&quot;¥&quot;#,##0;[Red]\▲&quot;¥&quot;#,##0"/>
    <numFmt numFmtId="184" formatCode="&quot;（&quot;&quot;¥&quot;#,###&quot;）&quot;"/>
    <numFmt numFmtId="185" formatCode="#,##0_);[Red]\(#,##0\)"/>
    <numFmt numFmtId="186" formatCode="#&quot;日&quot;"/>
    <numFmt numFmtId="187" formatCode="#&quot;泊&quot;"/>
    <numFmt numFmtId="188" formatCode="[$]ggge&quot;年&quot;m&quot;月&quot;d&quot;日&quot;;@" x16r2:formatCode16="[$-ja-JP-x-gannen]ggge&quot;年&quot;m&quot;月&quot;d&quot;日&quot;;@"/>
    <numFmt numFmtId="189" formatCode="[$-411]ggge&quot;年&quot;m&quot;月&quot;d&quot;日&quot;;@"/>
    <numFmt numFmtId="190" formatCode="m&quot;月&quot;d&quot;日&quot;;@"/>
    <numFmt numFmtId="191" formatCode="#,###&quot;円&quot;"/>
    <numFmt numFmtId="192" formatCode="0.0%"/>
    <numFmt numFmtId="193" formatCode="&quot;（　&quot;yyyy&quot;年　&quot;m&quot;月分　）&quot;"/>
    <numFmt numFmtId="194" formatCode="#,###&quot;円）&quot;"/>
    <numFmt numFmtId="195" formatCode="\▲#,###"/>
    <numFmt numFmtId="196" formatCode="00"/>
    <numFmt numFmtId="197" formatCode="#,##0_ ;[Red]\-#,##0\ "/>
    <numFmt numFmtId="198" formatCode="0.0_);[Red]\(0.0\)"/>
    <numFmt numFmtId="199" formatCode="#"/>
    <numFmt numFmtId="200" formatCode="[$]ggge" x16r2:formatCode16="[$-ja-JP-x-gannen]ggge"/>
    <numFmt numFmtId="201" formatCode="m"/>
    <numFmt numFmtId="202" formatCode="yyyy/m/d;@"/>
  </numFmts>
  <fonts count="134">
    <font>
      <sz val="11"/>
      <color theme="1"/>
      <name val="ＭＳ Ｐゴシック"/>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b/>
      <sz val="11"/>
      <name val="ＭＳ Ｐ明朝"/>
      <family val="1"/>
      <charset val="128"/>
    </font>
    <font>
      <b/>
      <sz val="11"/>
      <name val="ＭＳ Ｐゴシック"/>
      <family val="3"/>
      <charset val="128"/>
    </font>
    <font>
      <b/>
      <sz val="9"/>
      <name val="ＭＳ Ｐゴシック"/>
      <family val="3"/>
      <charset val="128"/>
    </font>
    <font>
      <b/>
      <sz val="18"/>
      <name val="ＭＳ Ｐゴシック"/>
      <family val="3"/>
      <charset val="128"/>
    </font>
    <font>
      <b/>
      <sz val="12"/>
      <name val="ＭＳ Ｐゴシック"/>
      <family val="3"/>
      <charset val="128"/>
    </font>
    <font>
      <b/>
      <sz val="12"/>
      <name val="ＭＳ Ｐ明朝"/>
      <family val="1"/>
      <charset val="128"/>
    </font>
    <font>
      <b/>
      <sz val="12"/>
      <name val="Bookman Old Style"/>
      <family val="1"/>
    </font>
    <font>
      <b/>
      <sz val="11"/>
      <color indexed="10"/>
      <name val="ＭＳ Ｐゴシック"/>
      <family val="3"/>
      <charset val="128"/>
    </font>
    <font>
      <b/>
      <sz val="11"/>
      <color rgb="FFFF0000"/>
      <name val="ＭＳ Ｐゴシック"/>
      <family val="3"/>
      <charset val="128"/>
      <scheme val="minor"/>
    </font>
    <font>
      <b/>
      <strike/>
      <sz val="12"/>
      <name val="ＭＳ Ｐゴシック"/>
      <family val="3"/>
      <charset val="128"/>
    </font>
    <font>
      <b/>
      <sz val="11"/>
      <color theme="1"/>
      <name val="ＭＳ Ｐゴシック"/>
      <family val="3"/>
      <charset val="128"/>
      <scheme val="minor"/>
    </font>
    <font>
      <b/>
      <sz val="12"/>
      <color rgb="FFFF0000"/>
      <name val="ＭＳ Ｐゴシック"/>
      <family val="3"/>
      <charset val="128"/>
    </font>
    <font>
      <b/>
      <sz val="10"/>
      <name val="ＭＳ Ｐゴシック"/>
      <family val="3"/>
      <charset val="128"/>
    </font>
    <font>
      <b/>
      <sz val="14"/>
      <name val="ＭＳ Ｐゴシック"/>
      <family val="3"/>
      <charset val="128"/>
    </font>
    <font>
      <b/>
      <sz val="11"/>
      <color rgb="FF0070C0"/>
      <name val="ＭＳ Ｐゴシック"/>
      <family val="3"/>
      <charset val="128"/>
    </font>
    <font>
      <b/>
      <sz val="14"/>
      <name val="Bookman Old Style"/>
      <family val="1"/>
    </font>
    <font>
      <b/>
      <sz val="8"/>
      <name val="ＭＳ Ｐゴシック"/>
      <family val="3"/>
      <charset val="128"/>
    </font>
    <font>
      <b/>
      <sz val="10"/>
      <name val="ＭＳ Ｐ明朝"/>
      <family val="1"/>
      <charset val="128"/>
    </font>
    <font>
      <sz val="9"/>
      <color theme="1"/>
      <name val="ＭＳ 明朝"/>
      <family val="1"/>
      <charset val="128"/>
    </font>
    <font>
      <sz val="11"/>
      <color theme="1"/>
      <name val="ＭＳ 明朝"/>
      <family val="1"/>
      <charset val="128"/>
    </font>
    <font>
      <sz val="10"/>
      <color theme="1"/>
      <name val="ＭＳ 明朝"/>
      <family val="1"/>
      <charset val="128"/>
    </font>
    <font>
      <sz val="8"/>
      <color theme="1"/>
      <name val="ＭＳ 明朝"/>
      <family val="1"/>
      <charset val="128"/>
    </font>
    <font>
      <b/>
      <sz val="14"/>
      <color theme="1"/>
      <name val="ＭＳ ゴシック"/>
      <family val="3"/>
      <charset val="128"/>
    </font>
    <font>
      <sz val="14"/>
      <color theme="1"/>
      <name val="ＭＳ 明朝"/>
      <family val="1"/>
      <charset val="128"/>
    </font>
    <font>
      <sz val="10"/>
      <color theme="1"/>
      <name val="ＭＳ Ｐゴシック"/>
      <family val="3"/>
      <charset val="128"/>
    </font>
    <font>
      <sz val="9"/>
      <name val="ＭＳ 明朝"/>
      <family val="1"/>
      <charset val="128"/>
    </font>
    <font>
      <sz val="9"/>
      <color theme="1"/>
      <name val="ＭＳ Ｐゴシック"/>
      <family val="3"/>
      <charset val="128"/>
    </font>
    <font>
      <sz val="8"/>
      <name val="ＭＳ 明朝"/>
      <family val="1"/>
      <charset val="128"/>
    </font>
    <font>
      <sz val="11"/>
      <color theme="1"/>
      <name val="ＭＳ Ｐゴシック"/>
      <family val="3"/>
      <charset val="128"/>
    </font>
    <font>
      <sz val="10"/>
      <color theme="1"/>
      <name val="ＭＳ ゴシック"/>
      <family val="3"/>
      <charset val="128"/>
    </font>
    <font>
      <b/>
      <sz val="14"/>
      <color theme="1"/>
      <name val="ＭＳ 明朝"/>
      <family val="1"/>
      <charset val="128"/>
    </font>
    <font>
      <sz val="9"/>
      <color theme="1"/>
      <name val="ＭＳ Ｐ明朝"/>
      <family val="1"/>
      <charset val="128"/>
    </font>
    <font>
      <sz val="8"/>
      <color theme="1"/>
      <name val="HG丸ｺﾞｼｯｸM-PRO"/>
      <family val="3"/>
      <charset val="128"/>
    </font>
    <font>
      <b/>
      <sz val="9"/>
      <color theme="1"/>
      <name val="ＭＳ 明朝"/>
      <family val="1"/>
      <charset val="128"/>
    </font>
    <font>
      <sz val="12"/>
      <color theme="1"/>
      <name val="ＭＳ Ｐゴシック"/>
      <family val="3"/>
      <charset val="128"/>
    </font>
    <font>
      <sz val="11"/>
      <color theme="1"/>
      <name val="ＭＳ Ｐ明朝"/>
      <family val="1"/>
      <charset val="128"/>
    </font>
    <font>
      <sz val="12"/>
      <color theme="1"/>
      <name val="ＭＳ 明朝"/>
      <family val="1"/>
      <charset val="128"/>
    </font>
    <font>
      <b/>
      <sz val="10"/>
      <color rgb="FF7F7F7F"/>
      <name val="ＭＳ 明朝"/>
      <family val="1"/>
      <charset val="128"/>
    </font>
    <font>
      <sz val="11"/>
      <color theme="1"/>
      <name val="ＭＳ ゴシック"/>
      <family val="3"/>
      <charset val="128"/>
    </font>
    <font>
      <sz val="10"/>
      <color theme="1"/>
      <name val="ＭＳ Ｐ明朝"/>
      <family val="1"/>
      <charset val="128"/>
    </font>
    <font>
      <sz val="9"/>
      <color theme="1"/>
      <name val="ＭＳ ゴシック"/>
      <family val="3"/>
      <charset val="128"/>
    </font>
    <font>
      <sz val="11"/>
      <name val="ＭＳ Ｐ明朝"/>
      <family val="1"/>
      <charset val="128"/>
    </font>
    <font>
      <sz val="11"/>
      <name val="ＭＳ ゴシック"/>
      <family val="3"/>
      <charset val="128"/>
    </font>
    <font>
      <sz val="12"/>
      <name val="ＭＳ Ｐ明朝"/>
      <family val="1"/>
      <charset val="128"/>
    </font>
    <font>
      <sz val="10.5"/>
      <name val="ＭＳ Ｐ明朝"/>
      <family val="1"/>
      <charset val="128"/>
    </font>
    <font>
      <sz val="9"/>
      <name val="ＭＳ Ｐゴシック"/>
      <family val="3"/>
      <charset val="128"/>
    </font>
    <font>
      <sz val="9"/>
      <name val="ＭＳ Ｐ明朝"/>
      <family val="1"/>
      <charset val="128"/>
    </font>
    <font>
      <sz val="10.5"/>
      <name val="ＭＳ Ｐゴシック"/>
      <family val="3"/>
      <charset val="128"/>
    </font>
    <font>
      <sz val="10"/>
      <name val="ＭＳ Ｐ明朝"/>
      <family val="1"/>
      <charset val="128"/>
    </font>
    <font>
      <sz val="11"/>
      <name val="ＭＳ Ｐゴシック"/>
      <family val="3"/>
      <charset val="128"/>
    </font>
    <font>
      <sz val="10"/>
      <name val="ＭＳ 明朝"/>
      <family val="1"/>
      <charset val="128"/>
    </font>
    <font>
      <sz val="10"/>
      <name val="ＭＳ ゴシック"/>
      <family val="3"/>
      <charset val="128"/>
    </font>
    <font>
      <b/>
      <sz val="10"/>
      <name val="ＭＳ ゴシック"/>
      <family val="3"/>
      <charset val="128"/>
    </font>
    <font>
      <b/>
      <sz val="8"/>
      <name val="ＭＳ ゴシック"/>
      <family val="3"/>
      <charset val="128"/>
    </font>
    <font>
      <b/>
      <sz val="9"/>
      <name val="ＭＳ ゴシック"/>
      <family val="3"/>
      <charset val="128"/>
    </font>
    <font>
      <sz val="9"/>
      <name val="ＭＳ ゴシック"/>
      <family val="3"/>
      <charset val="128"/>
    </font>
    <font>
      <sz val="11"/>
      <color theme="1"/>
      <name val="ＭＳ Ｐゴシック"/>
      <family val="3"/>
      <charset val="128"/>
      <scheme val="minor"/>
    </font>
    <font>
      <sz val="7"/>
      <color theme="1"/>
      <name val="ＭＳ 明朝"/>
      <family val="1"/>
      <charset val="128"/>
    </font>
    <font>
      <sz val="11"/>
      <name val="ＭＳ 明朝"/>
      <family val="1"/>
      <charset val="128"/>
    </font>
    <font>
      <sz val="6"/>
      <name val="ＭＳ 明朝"/>
      <family val="1"/>
      <charset val="128"/>
    </font>
    <font>
      <sz val="12"/>
      <name val="ＭＳ Ｐゴシック"/>
      <family val="3"/>
      <charset val="128"/>
    </font>
    <font>
      <sz val="6"/>
      <name val="ＭＳ Ｐゴシック"/>
      <family val="3"/>
      <charset val="128"/>
      <scheme val="minor"/>
    </font>
    <font>
      <sz val="6"/>
      <name val="ＭＳ Ｐゴシック"/>
      <family val="3"/>
      <charset val="128"/>
      <scheme val="minor"/>
    </font>
    <font>
      <sz val="6"/>
      <name val="ＭＳ Ｐゴシック"/>
      <family val="3"/>
      <charset val="128"/>
    </font>
    <font>
      <sz val="16"/>
      <name val="ＭＳ Ｐゴシック"/>
      <family val="3"/>
      <charset val="128"/>
    </font>
    <font>
      <b/>
      <sz val="9"/>
      <color indexed="81"/>
      <name val="ＭＳ Ｐゴシック"/>
      <family val="3"/>
      <charset val="128"/>
    </font>
    <font>
      <sz val="9"/>
      <color indexed="81"/>
      <name val="MS P ゴシック"/>
      <family val="3"/>
      <charset val="128"/>
    </font>
    <font>
      <b/>
      <sz val="9"/>
      <color indexed="81"/>
      <name val="MS P ゴシック"/>
      <family val="3"/>
      <charset val="128"/>
    </font>
    <font>
      <sz val="9"/>
      <color indexed="81"/>
      <name val="Meiryo UI"/>
      <family val="3"/>
      <charset val="128"/>
    </font>
    <font>
      <b/>
      <sz val="16"/>
      <name val="ＭＳ Ｐゴシック"/>
      <family val="3"/>
      <charset val="128"/>
    </font>
    <font>
      <sz val="6"/>
      <name val="ＭＳ Ｐゴシック"/>
      <family val="2"/>
      <charset val="128"/>
      <scheme val="minor"/>
    </font>
    <font>
      <sz val="14"/>
      <name val="ＭＳ Ｐゴシック"/>
      <family val="3"/>
      <charset val="128"/>
    </font>
    <font>
      <b/>
      <sz val="9"/>
      <color rgb="FFFF0000"/>
      <name val="ＭＳ Ｐゴシック"/>
      <family val="3"/>
      <charset val="128"/>
    </font>
    <font>
      <sz val="11"/>
      <color indexed="8"/>
      <name val="ＭＳ Ｐゴシック"/>
      <family val="3"/>
      <charset val="128"/>
    </font>
    <font>
      <b/>
      <sz val="14"/>
      <color theme="1"/>
      <name val="ＭＳ Ｐゴシック"/>
      <family val="3"/>
      <charset val="128"/>
      <scheme val="minor"/>
    </font>
    <font>
      <b/>
      <sz val="10"/>
      <color rgb="FFFF0000"/>
      <name val="ＭＳ Ｐゴシック"/>
      <family val="3"/>
      <charset val="128"/>
    </font>
    <font>
      <sz val="11"/>
      <color rgb="FFFF0000"/>
      <name val="ＭＳ Ｐゴシック"/>
      <family val="3"/>
      <charset val="128"/>
      <scheme val="minor"/>
    </font>
    <font>
      <b/>
      <sz val="11"/>
      <name val="ＭＳ Ｐゴシック"/>
      <family val="3"/>
      <charset val="128"/>
      <scheme val="minor"/>
    </font>
    <font>
      <sz val="12"/>
      <color theme="1"/>
      <name val="ＭＳ Ｐゴシック"/>
      <family val="3"/>
      <charset val="128"/>
      <scheme val="minor"/>
    </font>
    <font>
      <b/>
      <sz val="18"/>
      <name val="Bookman Old Style"/>
      <family val="1"/>
    </font>
    <font>
      <b/>
      <sz val="14"/>
      <color rgb="FFFF0000"/>
      <name val="Bookman Old Style"/>
      <family val="1"/>
    </font>
    <font>
      <b/>
      <sz val="22"/>
      <color rgb="FFC00000"/>
      <name val="ＭＳ Ｐゴシック"/>
      <family val="3"/>
      <charset val="128"/>
    </font>
    <font>
      <b/>
      <sz val="8"/>
      <color indexed="81"/>
      <name val="MS P ゴシック"/>
      <family val="3"/>
      <charset val="128"/>
    </font>
    <font>
      <b/>
      <sz val="18"/>
      <color theme="1"/>
      <name val="ＭＳ Ｐゴシック"/>
      <family val="3"/>
      <charset val="128"/>
      <scheme val="minor"/>
    </font>
    <font>
      <sz val="14"/>
      <name val="ＭＳ Ｐゴシック"/>
      <family val="3"/>
      <charset val="128"/>
      <scheme val="minor"/>
    </font>
    <font>
      <b/>
      <sz val="10"/>
      <color indexed="81"/>
      <name val="MS P ゴシック"/>
      <family val="3"/>
      <charset val="128"/>
    </font>
    <font>
      <b/>
      <sz val="9"/>
      <color indexed="81"/>
      <name val="Meiryo UI"/>
      <family val="3"/>
      <charset val="128"/>
    </font>
    <font>
      <sz val="14"/>
      <color theme="1"/>
      <name val="ＭＳ Ｐゴシック"/>
      <family val="3"/>
      <charset val="128"/>
      <scheme val="minor"/>
    </font>
    <font>
      <sz val="10.5"/>
      <color theme="1"/>
      <name val="BIZ UDP明朝 Medium"/>
      <family val="1"/>
      <charset val="128"/>
    </font>
    <font>
      <sz val="11"/>
      <color theme="1"/>
      <name val="BIZ UDP明朝 Medium"/>
      <family val="1"/>
      <charset val="128"/>
    </font>
    <font>
      <sz val="12"/>
      <color theme="1"/>
      <name val="BIZ UDP明朝 Medium"/>
      <family val="1"/>
      <charset val="128"/>
    </font>
    <font>
      <sz val="12"/>
      <name val="BIZ UDP明朝 Medium"/>
      <family val="1"/>
      <charset val="128"/>
    </font>
    <font>
      <sz val="24"/>
      <color theme="1"/>
      <name val="BIZ UDP明朝 Medium"/>
      <family val="1"/>
      <charset val="128"/>
    </font>
    <font>
      <sz val="11"/>
      <color rgb="FFFF0000"/>
      <name val="BIZ UDP明朝 Medium"/>
      <family val="1"/>
      <charset val="128"/>
    </font>
    <font>
      <sz val="11"/>
      <color theme="1"/>
      <name val="ＭＳ Ｐゴシック"/>
      <family val="3"/>
      <charset val="128"/>
      <scheme val="minor"/>
    </font>
    <font>
      <sz val="10"/>
      <color rgb="FFFF0000"/>
      <name val="ＭＳ Ｐゴシック"/>
      <family val="3"/>
      <charset val="128"/>
    </font>
    <font>
      <b/>
      <sz val="11"/>
      <color theme="4"/>
      <name val="ＭＳ Ｐゴシック"/>
      <family val="3"/>
      <charset val="128"/>
      <scheme val="minor"/>
    </font>
    <font>
      <sz val="10.5"/>
      <name val="ＭＳ ゴシック"/>
      <family val="3"/>
      <charset val="128"/>
    </font>
    <font>
      <b/>
      <sz val="16"/>
      <name val="ＭＳ 明朝"/>
      <family val="1"/>
      <charset val="128"/>
    </font>
    <font>
      <sz val="10.5"/>
      <name val="ＭＳ 明朝"/>
      <family val="1"/>
      <charset val="128"/>
    </font>
    <font>
      <sz val="9"/>
      <color rgb="FFFF0000"/>
      <name val="ＭＳ 明朝"/>
      <family val="1"/>
      <charset val="128"/>
    </font>
    <font>
      <b/>
      <sz val="9"/>
      <name val="ＭＳ 明朝"/>
      <family val="1"/>
      <charset val="128"/>
    </font>
    <font>
      <sz val="14"/>
      <color rgb="FF0070C0"/>
      <name val="ＭＳ Ｐゴシック"/>
      <family val="3"/>
      <charset val="128"/>
      <scheme val="minor"/>
    </font>
    <font>
      <b/>
      <sz val="14"/>
      <color rgb="FF0070C0"/>
      <name val="ＭＳ Ｐゴシック"/>
      <family val="3"/>
      <charset val="128"/>
      <scheme val="minor"/>
    </font>
    <font>
      <sz val="11"/>
      <color rgb="FF0070C0"/>
      <name val="ＭＳ Ｐゴシック"/>
      <family val="3"/>
      <charset val="128"/>
      <scheme val="minor"/>
    </font>
    <font>
      <sz val="12"/>
      <color rgb="FF0070C0"/>
      <name val="ＭＳ Ｐゴシック"/>
      <family val="3"/>
      <charset val="128"/>
    </font>
    <font>
      <sz val="14"/>
      <color rgb="FF0070C0"/>
      <name val="ＭＳ Ｐゴシック"/>
      <family val="3"/>
      <charset val="128"/>
    </font>
    <font>
      <b/>
      <sz val="12"/>
      <color rgb="FF0070C0"/>
      <name val="ＭＳ Ｐゴシック"/>
      <family val="3"/>
      <charset val="128"/>
    </font>
    <font>
      <sz val="12"/>
      <color rgb="FF0070C0"/>
      <name val="ＭＳ Ｐゴシック"/>
      <family val="3"/>
      <charset val="128"/>
      <scheme val="minor"/>
    </font>
    <font>
      <b/>
      <sz val="14"/>
      <color rgb="FF0070C0"/>
      <name val="ＭＳ Ｐゴシック"/>
      <family val="3"/>
      <charset val="128"/>
    </font>
    <font>
      <sz val="11"/>
      <color rgb="FF0070C0"/>
      <name val="ＭＳ Ｐゴシック"/>
      <family val="3"/>
      <charset val="128"/>
    </font>
    <font>
      <b/>
      <sz val="9"/>
      <color rgb="FF000000"/>
      <name val="ＭＳ Ｐゴシック"/>
      <family val="2"/>
      <charset val="128"/>
    </font>
    <font>
      <b/>
      <sz val="10"/>
      <color rgb="FF000000"/>
      <name val="MS P ゴシック"/>
      <charset val="128"/>
    </font>
    <font>
      <sz val="9"/>
      <color rgb="FF000000"/>
      <name val="Meiryo UI"/>
      <family val="2"/>
      <charset val="128"/>
    </font>
    <font>
      <sz val="10"/>
      <name val="ＭＳ Ｐゴシック"/>
      <family val="3"/>
      <charset val="128"/>
    </font>
    <font>
      <sz val="11"/>
      <name val="ＭＳ Ｐゴシック"/>
      <family val="3"/>
      <charset val="128"/>
      <scheme val="minor"/>
    </font>
    <font>
      <sz val="12"/>
      <name val="ＭＳ Ｐゴシック"/>
      <family val="3"/>
      <charset val="128"/>
      <scheme val="minor"/>
    </font>
    <font>
      <b/>
      <sz val="12"/>
      <color theme="1"/>
      <name val="ＭＳ Ｐゴシック"/>
      <family val="3"/>
      <charset val="128"/>
      <scheme val="minor"/>
    </font>
    <font>
      <b/>
      <sz val="11"/>
      <color rgb="FFC00000"/>
      <name val="ＭＳ Ｐゴシック"/>
      <family val="3"/>
      <charset val="128"/>
    </font>
    <font>
      <b/>
      <sz val="11"/>
      <color rgb="FFFF0000"/>
      <name val="ＭＳ Ｐゴシック"/>
      <family val="3"/>
      <charset val="128"/>
    </font>
    <font>
      <sz val="14"/>
      <name val="ＭＳ 明朝"/>
      <family val="1"/>
      <charset val="128"/>
    </font>
    <font>
      <sz val="8.5"/>
      <name val="ＭＳ 明朝"/>
      <family val="1"/>
      <charset val="128"/>
    </font>
    <font>
      <b/>
      <sz val="11"/>
      <name val="ＭＳ 明朝"/>
      <family val="1"/>
      <charset val="128"/>
    </font>
    <font>
      <sz val="7"/>
      <name val="ＭＳ 明朝"/>
      <family val="1"/>
      <charset val="128"/>
    </font>
    <font>
      <sz val="12"/>
      <color theme="1"/>
      <name val="ＭＳ Ｐゴシック"/>
      <family val="2"/>
      <charset val="128"/>
      <scheme val="minor"/>
    </font>
    <font>
      <b/>
      <sz val="10"/>
      <color rgb="FFFF0000"/>
      <name val="ＭＳ Ｐゴシック"/>
      <family val="3"/>
      <charset val="128"/>
      <scheme val="minor"/>
    </font>
  </fonts>
  <fills count="16">
    <fill>
      <patternFill patternType="none"/>
    </fill>
    <fill>
      <patternFill patternType="gray125"/>
    </fill>
    <fill>
      <patternFill patternType="solid">
        <fgColor theme="0" tint="-0.1498458815271462"/>
        <bgColor indexed="64"/>
      </patternFill>
    </fill>
    <fill>
      <patternFill patternType="solid">
        <fgColor rgb="FFFDE9D9"/>
        <bgColor indexed="64"/>
      </patternFill>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8"/>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CC"/>
        <bgColor indexed="64"/>
      </patternFill>
    </fill>
    <fill>
      <patternFill patternType="solid">
        <fgColor rgb="FFFFFFDD"/>
        <bgColor indexed="64"/>
      </patternFill>
    </fill>
  </fills>
  <borders count="207">
    <border>
      <left/>
      <right/>
      <top/>
      <bottom/>
      <diagonal/>
    </border>
    <border>
      <left/>
      <right style="thin">
        <color auto="1"/>
      </right>
      <top/>
      <bottom/>
      <diagonal/>
    </border>
    <border>
      <left style="thin">
        <color auto="1"/>
      </left>
      <right/>
      <top style="double">
        <color indexed="36"/>
      </top>
      <bottom style="thin">
        <color auto="1"/>
      </bottom>
      <diagonal/>
    </border>
    <border>
      <left/>
      <right/>
      <top style="double">
        <color indexed="36"/>
      </top>
      <bottom style="thin">
        <color auto="1"/>
      </bottom>
      <diagonal/>
    </border>
    <border>
      <left/>
      <right style="thin">
        <color auto="1"/>
      </right>
      <top style="double">
        <color indexed="36"/>
      </top>
      <bottom style="thin">
        <color auto="1"/>
      </bottom>
      <diagonal/>
    </border>
    <border>
      <left/>
      <right/>
      <top/>
      <bottom style="hair">
        <color auto="1"/>
      </bottom>
      <diagonal/>
    </border>
    <border>
      <left/>
      <right style="dotted">
        <color auto="1"/>
      </right>
      <top/>
      <bottom/>
      <diagonal/>
    </border>
    <border>
      <left style="medium">
        <color auto="1"/>
      </left>
      <right style="thin">
        <color auto="1"/>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right/>
      <top style="medium">
        <color auto="1"/>
      </top>
      <bottom/>
      <diagonal/>
    </border>
    <border>
      <left style="medium">
        <color auto="1"/>
      </left>
      <right style="medium">
        <color auto="1"/>
      </right>
      <top/>
      <bottom/>
      <diagonal/>
    </border>
    <border>
      <left style="hair">
        <color auto="1"/>
      </left>
      <right/>
      <top/>
      <bottom/>
      <diagonal/>
    </border>
    <border>
      <left style="medium">
        <color auto="1"/>
      </left>
      <right style="medium">
        <color auto="1"/>
      </right>
      <top/>
      <bottom style="medium">
        <color auto="1"/>
      </bottom>
      <diagonal/>
    </border>
    <border>
      <left/>
      <right style="hair">
        <color auto="1"/>
      </right>
      <top style="hair">
        <color auto="1"/>
      </top>
      <bottom style="medium">
        <color auto="1"/>
      </bottom>
      <diagonal/>
    </border>
    <border>
      <left style="hair">
        <color auto="1"/>
      </left>
      <right/>
      <top/>
      <bottom style="medium">
        <color auto="1"/>
      </bottom>
      <diagonal/>
    </border>
    <border>
      <left style="medium">
        <color auto="1"/>
      </left>
      <right/>
      <top/>
      <bottom/>
      <diagonal/>
    </border>
    <border>
      <left style="medium">
        <color auto="1"/>
      </left>
      <right style="thin">
        <color auto="1"/>
      </right>
      <top/>
      <bottom style="medium">
        <color auto="1"/>
      </bottom>
      <diagonal/>
    </border>
    <border>
      <left/>
      <right style="medium">
        <color auto="1"/>
      </right>
      <top/>
      <bottom/>
      <diagonal/>
    </border>
    <border>
      <left/>
      <right style="medium">
        <color auto="1"/>
      </right>
      <top/>
      <bottom style="medium">
        <color auto="1"/>
      </bottom>
      <diagonal/>
    </border>
    <border>
      <left/>
      <right/>
      <top/>
      <bottom style="mediumDashDot">
        <color auto="1"/>
      </bottom>
      <diagonal/>
    </border>
    <border diagonalDown="1">
      <left style="thin">
        <color auto="1"/>
      </left>
      <right/>
      <top style="thin">
        <color auto="1"/>
      </top>
      <bottom style="thin">
        <color auto="1"/>
      </bottom>
      <diagonal style="thin">
        <color auto="1"/>
      </diagonal>
    </border>
    <border diagonalDown="1">
      <left/>
      <right style="thin">
        <color auto="1"/>
      </right>
      <top style="thin">
        <color auto="1"/>
      </top>
      <bottom style="thin">
        <color auto="1"/>
      </bottom>
      <diagonal style="thin">
        <color auto="1"/>
      </diagonal>
    </border>
    <border>
      <left/>
      <right style="thin">
        <color indexed="8"/>
      </right>
      <top/>
      <bottom/>
      <diagonal/>
    </border>
    <border>
      <left style="thin">
        <color indexed="8"/>
      </left>
      <right/>
      <top/>
      <bottom/>
      <diagonal/>
    </border>
    <border>
      <left style="thin">
        <color indexed="8"/>
      </left>
      <right style="thin">
        <color indexed="8"/>
      </right>
      <top/>
      <bottom/>
      <diagonal/>
    </border>
    <border diagonalDown="1">
      <left style="medium">
        <color auto="1"/>
      </left>
      <right/>
      <top style="medium">
        <color auto="1"/>
      </top>
      <bottom/>
      <diagonal style="thin">
        <color auto="1"/>
      </diagonal>
    </border>
    <border diagonalDown="1">
      <left/>
      <right/>
      <top style="medium">
        <color auto="1"/>
      </top>
      <bottom/>
      <diagonal style="thin">
        <color auto="1"/>
      </diagonal>
    </border>
    <border diagonalDown="1">
      <left/>
      <right style="thin">
        <color auto="1"/>
      </right>
      <top style="medium">
        <color auto="1"/>
      </top>
      <bottom/>
      <diagonal style="thin">
        <color auto="1"/>
      </diagonal>
    </border>
    <border diagonalDown="1">
      <left style="medium">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medium">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auto="1"/>
      </left>
      <right style="thin">
        <color auto="1"/>
      </right>
      <top/>
      <bottom style="medium">
        <color auto="1"/>
      </bottom>
      <diagonal/>
    </border>
    <border>
      <left/>
      <right style="medium">
        <color indexed="64"/>
      </right>
      <top style="medium">
        <color indexed="64"/>
      </top>
      <bottom/>
      <diagonal/>
    </border>
    <border>
      <left style="thin">
        <color indexed="64"/>
      </left>
      <right/>
      <top/>
      <bottom/>
      <diagonal/>
    </border>
    <border>
      <left/>
      <right/>
      <top style="hair">
        <color indexed="64"/>
      </top>
      <bottom style="hair">
        <color indexed="64"/>
      </bottom>
      <diagonal/>
    </border>
    <border>
      <left/>
      <right/>
      <top style="hair">
        <color indexed="64"/>
      </top>
      <bottom style="medium">
        <color auto="1"/>
      </bottom>
      <diagonal/>
    </border>
    <border>
      <left/>
      <right style="hair">
        <color indexed="64"/>
      </right>
      <top style="hair">
        <color indexed="64"/>
      </top>
      <bottom style="hair">
        <color indexed="64"/>
      </bottom>
      <diagonal/>
    </border>
    <border>
      <left/>
      <right style="medium">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hair">
        <color auto="1"/>
      </left>
      <right/>
      <top style="hair">
        <color auto="1"/>
      </top>
      <bottom style="thin">
        <color auto="1"/>
      </bottom>
      <diagonal/>
    </border>
    <border>
      <left/>
      <right style="medium">
        <color auto="1"/>
      </right>
      <top style="hair">
        <color auto="1"/>
      </top>
      <bottom style="thin">
        <color auto="1"/>
      </bottom>
      <diagonal/>
    </border>
    <border>
      <left style="thin">
        <color auto="1"/>
      </left>
      <right/>
      <top style="hair">
        <color indexed="64"/>
      </top>
      <bottom style="thin">
        <color auto="1"/>
      </bottom>
      <diagonal/>
    </border>
    <border>
      <left/>
      <right style="thin">
        <color auto="1"/>
      </right>
      <top style="hair">
        <color indexed="64"/>
      </top>
      <bottom style="thin">
        <color auto="1"/>
      </bottom>
      <diagonal/>
    </border>
    <border>
      <left style="medium">
        <color indexed="64"/>
      </left>
      <right/>
      <top style="hair">
        <color indexed="64"/>
      </top>
      <bottom style="thin">
        <color auto="1"/>
      </bottom>
      <diagonal/>
    </border>
    <border>
      <left style="hair">
        <color indexed="64"/>
      </left>
      <right style="hair">
        <color indexed="64"/>
      </right>
      <top style="hair">
        <color indexed="64"/>
      </top>
      <bottom style="hair">
        <color indexed="64"/>
      </bottom>
      <diagonal/>
    </border>
    <border>
      <left style="medium">
        <color auto="1"/>
      </left>
      <right/>
      <top style="hair">
        <color indexed="64"/>
      </top>
      <bottom style="medium">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auto="1"/>
      </left>
      <right style="thin">
        <color auto="1"/>
      </right>
      <top style="hair">
        <color indexed="64"/>
      </top>
      <bottom style="thin">
        <color auto="1"/>
      </bottom>
      <diagonal/>
    </border>
    <border>
      <left style="thin">
        <color indexed="64"/>
      </left>
      <right/>
      <top style="medium">
        <color auto="1"/>
      </top>
      <bottom/>
      <diagonal/>
    </border>
    <border>
      <left/>
      <right style="thin">
        <color indexed="64"/>
      </right>
      <top style="medium">
        <color auto="1"/>
      </top>
      <bottom/>
      <diagonal/>
    </border>
    <border>
      <left style="medium">
        <color auto="1"/>
      </left>
      <right/>
      <top style="thin">
        <color indexed="64"/>
      </top>
      <bottom style="hair">
        <color auto="1"/>
      </bottom>
      <diagonal/>
    </border>
    <border>
      <left/>
      <right style="thin">
        <color auto="1"/>
      </right>
      <top/>
      <bottom style="hair">
        <color indexed="36"/>
      </bottom>
      <diagonal/>
    </border>
    <border>
      <left/>
      <right/>
      <top/>
      <bottom style="hair">
        <color indexed="36"/>
      </bottom>
      <diagonal/>
    </border>
    <border>
      <left style="thick">
        <color auto="1"/>
      </left>
      <right/>
      <top/>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indexed="64"/>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hair">
        <color auto="1"/>
      </right>
      <top style="medium">
        <color auto="1"/>
      </top>
      <bottom style="thin">
        <color auto="1"/>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medium">
        <color indexed="64"/>
      </top>
      <bottom style="thin">
        <color auto="1"/>
      </bottom>
      <diagonal/>
    </border>
    <border>
      <left/>
      <right style="medium">
        <color auto="1"/>
      </right>
      <top style="medium">
        <color indexed="64"/>
      </top>
      <bottom style="thin">
        <color indexed="64"/>
      </bottom>
      <diagonal/>
    </border>
    <border>
      <left/>
      <right style="hair">
        <color indexed="64"/>
      </right>
      <top style="medium">
        <color indexed="64"/>
      </top>
      <bottom style="thin">
        <color indexed="64"/>
      </bottom>
      <diagonal/>
    </border>
    <border>
      <left/>
      <right style="thin">
        <color indexed="64"/>
      </right>
      <top style="medium">
        <color indexed="64"/>
      </top>
      <bottom style="thin">
        <color auto="1"/>
      </bottom>
      <diagonal/>
    </border>
    <border>
      <left style="thin">
        <color indexed="64"/>
      </left>
      <right/>
      <top style="medium">
        <color auto="1"/>
      </top>
      <bottom style="thin">
        <color auto="1"/>
      </bottom>
      <diagonal/>
    </border>
    <border>
      <left/>
      <right style="medium">
        <color auto="1"/>
      </right>
      <top style="thin">
        <color auto="1"/>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auto="1"/>
      </left>
      <right style="thin">
        <color auto="1"/>
      </right>
      <top/>
      <bottom/>
      <diagonal/>
    </border>
    <border>
      <left style="thin">
        <color indexed="64"/>
      </left>
      <right/>
      <top style="thin">
        <color indexed="64"/>
      </top>
      <bottom style="hair">
        <color indexed="64"/>
      </bottom>
      <diagonal/>
    </border>
    <border>
      <left/>
      <right/>
      <top style="hair">
        <color auto="1"/>
      </top>
      <bottom style="thin">
        <color auto="1"/>
      </bottom>
      <diagonal/>
    </border>
    <border>
      <left style="hair">
        <color auto="1"/>
      </left>
      <right/>
      <top style="hair">
        <color auto="1"/>
      </top>
      <bottom/>
      <diagonal/>
    </border>
    <border>
      <left style="medium">
        <color indexed="64"/>
      </left>
      <right/>
      <top style="medium">
        <color indexed="64"/>
      </top>
      <bottom/>
      <diagonal/>
    </border>
    <border>
      <left style="thin">
        <color auto="1"/>
      </left>
      <right/>
      <top/>
      <bottom style="double">
        <color auto="1"/>
      </bottom>
      <diagonal/>
    </border>
    <border>
      <left/>
      <right/>
      <top/>
      <bottom style="double">
        <color auto="1"/>
      </bottom>
      <diagonal/>
    </border>
    <border>
      <left/>
      <right style="medium">
        <color auto="1"/>
      </right>
      <top/>
      <bottom style="double">
        <color auto="1"/>
      </bottom>
      <diagonal/>
    </border>
    <border>
      <left style="medium">
        <color auto="1"/>
      </left>
      <right/>
      <top style="double">
        <color auto="1"/>
      </top>
      <bottom style="medium">
        <color auto="1"/>
      </bottom>
      <diagonal/>
    </border>
    <border>
      <left/>
      <right/>
      <top style="double">
        <color auto="1"/>
      </top>
      <bottom style="medium">
        <color auto="1"/>
      </bottom>
      <diagonal/>
    </border>
    <border>
      <left/>
      <right style="medium">
        <color auto="1"/>
      </right>
      <top style="double">
        <color auto="1"/>
      </top>
      <bottom style="medium">
        <color auto="1"/>
      </bottom>
      <diagonal/>
    </border>
    <border>
      <left style="thin">
        <color auto="1"/>
      </left>
      <right/>
      <top style="double">
        <color auto="1"/>
      </top>
      <bottom style="medium">
        <color auto="1"/>
      </bottom>
      <diagonal/>
    </border>
    <border>
      <left/>
      <right style="thin">
        <color indexed="64"/>
      </right>
      <top/>
      <bottom style="hair">
        <color indexed="64"/>
      </bottom>
      <diagonal/>
    </border>
    <border>
      <left/>
      <right style="hair">
        <color indexed="64"/>
      </right>
      <top/>
      <bottom/>
      <diagonal/>
    </border>
    <border>
      <left/>
      <right/>
      <top style="hair">
        <color indexed="64"/>
      </top>
      <bottom/>
      <diagonal/>
    </border>
    <border>
      <left style="thin">
        <color indexed="64"/>
      </left>
      <right style="hair">
        <color indexed="64"/>
      </right>
      <top/>
      <bottom/>
      <diagonal/>
    </border>
    <border>
      <left style="thick">
        <color rgb="FFFF0000"/>
      </left>
      <right style="thick">
        <color rgb="FFFF0000"/>
      </right>
      <top style="thick">
        <color rgb="FFFF0000"/>
      </top>
      <bottom style="thick">
        <color rgb="FFFF0000"/>
      </bottom>
      <diagonal/>
    </border>
    <border>
      <left/>
      <right/>
      <top style="thick">
        <color rgb="FFFF0000"/>
      </top>
      <bottom/>
      <diagonal/>
    </border>
    <border>
      <left style="medium">
        <color auto="1"/>
      </left>
      <right style="thin">
        <color auto="1"/>
      </right>
      <top style="medium">
        <color auto="1"/>
      </top>
      <bottom/>
      <diagonal/>
    </border>
    <border>
      <left style="thin">
        <color auto="1"/>
      </left>
      <right style="medium">
        <color indexed="64"/>
      </right>
      <top style="medium">
        <color indexed="64"/>
      </top>
      <bottom style="thin">
        <color auto="1"/>
      </bottom>
      <diagonal/>
    </border>
    <border>
      <left style="dotted">
        <color auto="1"/>
      </left>
      <right/>
      <top style="medium">
        <color auto="1"/>
      </top>
      <bottom style="thin">
        <color auto="1"/>
      </bottom>
      <diagonal/>
    </border>
    <border>
      <left style="medium">
        <color auto="1"/>
      </left>
      <right style="medium">
        <color auto="1"/>
      </right>
      <top style="medium">
        <color auto="1"/>
      </top>
      <bottom/>
      <diagonal/>
    </border>
    <border>
      <left/>
      <right style="medium">
        <color auto="1"/>
      </right>
      <top/>
      <bottom style="hair">
        <color auto="1"/>
      </bottom>
      <diagonal/>
    </border>
    <border>
      <left/>
      <right style="medium">
        <color auto="1"/>
      </right>
      <top style="hair">
        <color auto="1"/>
      </top>
      <bottom/>
      <diagonal/>
    </border>
    <border>
      <left/>
      <right style="thin">
        <color auto="1"/>
      </right>
      <top style="hair">
        <color auto="1"/>
      </top>
      <bottom/>
      <diagonal/>
    </border>
    <border>
      <left/>
      <right style="medium">
        <color indexed="36"/>
      </right>
      <top style="medium">
        <color indexed="36"/>
      </top>
      <bottom style="medium">
        <color indexed="36"/>
      </bottom>
      <diagonal/>
    </border>
    <border>
      <left/>
      <right style="thin">
        <color indexed="64"/>
      </right>
      <top style="thin">
        <color indexed="64"/>
      </top>
      <bottom/>
      <diagonal/>
    </border>
    <border>
      <left style="thin">
        <color auto="1"/>
      </left>
      <right/>
      <top style="thin">
        <color auto="1"/>
      </top>
      <bottom/>
      <diagonal/>
    </border>
    <border>
      <left/>
      <right/>
      <top style="thin">
        <color indexed="64"/>
      </top>
      <bottom/>
      <diagonal/>
    </border>
    <border>
      <left/>
      <right style="hair">
        <color indexed="64"/>
      </right>
      <top style="thin">
        <color indexed="64"/>
      </top>
      <bottom/>
      <diagonal/>
    </border>
    <border>
      <left/>
      <right style="hair">
        <color indexed="64"/>
      </right>
      <top style="hair">
        <color indexed="64"/>
      </top>
      <bottom/>
      <diagonal/>
    </border>
    <border>
      <left style="thin">
        <color auto="1"/>
      </left>
      <right/>
      <top style="hair">
        <color auto="1"/>
      </top>
      <bottom/>
      <diagonal/>
    </border>
    <border>
      <left style="medium">
        <color auto="1"/>
      </left>
      <right style="medium">
        <color auto="1"/>
      </right>
      <top style="medium">
        <color auto="1"/>
      </top>
      <bottom style="medium">
        <color auto="1"/>
      </bottom>
      <diagonal/>
    </border>
    <border>
      <left style="medium">
        <color auto="1"/>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medium">
        <color auto="1"/>
      </top>
      <bottom style="medium">
        <color auto="1"/>
      </bottom>
      <diagonal/>
    </border>
    <border>
      <left style="hair">
        <color indexed="64"/>
      </left>
      <right/>
      <top style="medium">
        <color indexed="64"/>
      </top>
      <bottom style="thin">
        <color auto="1"/>
      </bottom>
      <diagonal/>
    </border>
    <border>
      <left/>
      <right/>
      <top style="thin">
        <color indexed="64"/>
      </top>
      <bottom style="hair">
        <color auto="1"/>
      </bottom>
      <diagonal/>
    </border>
    <border>
      <left/>
      <right style="thin">
        <color indexed="64"/>
      </right>
      <top style="thin">
        <color indexed="64"/>
      </top>
      <bottom style="hair">
        <color indexed="64"/>
      </bottom>
      <diagonal/>
    </border>
    <border>
      <left/>
      <right style="medium">
        <color auto="1"/>
      </right>
      <top style="thin">
        <color indexed="64"/>
      </top>
      <bottom style="hair">
        <color auto="1"/>
      </bottom>
      <diagonal/>
    </border>
    <border>
      <left style="medium">
        <color auto="1"/>
      </left>
      <right/>
      <top style="medium">
        <color auto="1"/>
      </top>
      <bottom style="hair">
        <color indexed="64"/>
      </bottom>
      <diagonal/>
    </border>
    <border>
      <left/>
      <right/>
      <top style="medium">
        <color auto="1"/>
      </top>
      <bottom style="hair">
        <color auto="1"/>
      </bottom>
      <diagonal/>
    </border>
    <border>
      <left/>
      <right style="thin">
        <color indexed="64"/>
      </right>
      <top style="medium">
        <color auto="1"/>
      </top>
      <bottom style="hair">
        <color indexed="64"/>
      </bottom>
      <diagonal/>
    </border>
    <border>
      <left style="thin">
        <color indexed="64"/>
      </left>
      <right/>
      <top style="medium">
        <color auto="1"/>
      </top>
      <bottom style="hair">
        <color indexed="64"/>
      </bottom>
      <diagonal/>
    </border>
    <border>
      <left/>
      <right style="medium">
        <color auto="1"/>
      </right>
      <top style="medium">
        <color auto="1"/>
      </top>
      <bottom style="hair">
        <color auto="1"/>
      </bottom>
      <diagonal/>
    </border>
    <border>
      <left/>
      <right/>
      <top style="medium">
        <color auto="1"/>
      </top>
      <bottom style="medium">
        <color auto="1"/>
      </bottom>
      <diagonal/>
    </border>
    <border>
      <left style="hair">
        <color indexed="64"/>
      </left>
      <right style="hair">
        <color indexed="64"/>
      </right>
      <top style="thin">
        <color indexed="64"/>
      </top>
      <bottom style="thin">
        <color indexed="64"/>
      </bottom>
      <diagonal/>
    </border>
    <border>
      <left style="hair">
        <color auto="1"/>
      </left>
      <right/>
      <top style="thin">
        <color indexed="64"/>
      </top>
      <bottom style="medium">
        <color indexed="64"/>
      </bottom>
      <diagonal/>
    </border>
    <border>
      <left/>
      <right style="hair">
        <color auto="1"/>
      </right>
      <top style="thin">
        <color indexed="64"/>
      </top>
      <bottom style="medium">
        <color indexed="64"/>
      </bottom>
      <diagonal/>
    </border>
    <border>
      <left style="medium">
        <color indexed="64"/>
      </left>
      <right/>
      <top style="medium">
        <color indexed="64"/>
      </top>
      <bottom style="medium">
        <color indexed="64"/>
      </bottom>
      <diagonal/>
    </border>
    <border>
      <left/>
      <right style="hair">
        <color auto="1"/>
      </right>
      <top style="medium">
        <color indexed="64"/>
      </top>
      <bottom style="medium">
        <color indexed="64"/>
      </bottom>
      <diagonal/>
    </border>
    <border>
      <left style="hair">
        <color auto="1"/>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thin">
        <color auto="1"/>
      </top>
      <bottom style="hair">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auto="1"/>
      </right>
      <top/>
      <bottom style="thin">
        <color auto="1"/>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indexed="64"/>
      </left>
      <right/>
      <top style="thin">
        <color auto="1"/>
      </top>
      <bottom style="thin">
        <color auto="1"/>
      </bottom>
      <diagonal/>
    </border>
    <border>
      <left/>
      <right/>
      <top style="thin">
        <color indexed="64"/>
      </top>
      <bottom style="thin">
        <color indexed="64"/>
      </bottom>
      <diagonal/>
    </border>
    <border>
      <left/>
      <right style="hair">
        <color auto="1"/>
      </right>
      <top/>
      <bottom style="thin">
        <color auto="1"/>
      </bottom>
      <diagonal/>
    </border>
    <border>
      <left style="thin">
        <color indexed="64"/>
      </left>
      <right/>
      <top/>
      <bottom style="thin">
        <color indexed="64"/>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style="medium">
        <color indexed="64"/>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right style="medium">
        <color indexed="64"/>
      </right>
      <top style="thin">
        <color indexed="64"/>
      </top>
      <bottom style="thin">
        <color indexed="64"/>
      </bottom>
      <diagonal/>
    </border>
    <border>
      <left style="dotted">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hair">
        <color auto="1"/>
      </right>
      <top style="thin">
        <color auto="1"/>
      </top>
      <bottom/>
      <diagonal/>
    </border>
    <border>
      <left/>
      <right style="hair">
        <color indexed="64"/>
      </right>
      <top style="thin">
        <color indexed="64"/>
      </top>
      <bottom style="thin">
        <color indexed="64"/>
      </bottom>
      <diagonal/>
    </border>
    <border>
      <left style="hair">
        <color auto="1"/>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bottom style="thin">
        <color auto="1"/>
      </bottom>
      <diagonal/>
    </border>
    <border>
      <left style="hair">
        <color indexed="64"/>
      </left>
      <right style="thin">
        <color indexed="64"/>
      </right>
      <top style="thin">
        <color indexed="64"/>
      </top>
      <bottom style="thin">
        <color indexed="64"/>
      </bottom>
      <diagonal/>
    </border>
    <border>
      <left style="hair">
        <color auto="1"/>
      </left>
      <right style="medium">
        <color auto="1"/>
      </right>
      <top style="thin">
        <color auto="1"/>
      </top>
      <bottom style="thin">
        <color auto="1"/>
      </bottom>
      <diagonal/>
    </border>
    <border>
      <left/>
      <right style="dotted">
        <color auto="1"/>
      </right>
      <top style="thin">
        <color auto="1"/>
      </top>
      <bottom style="thin">
        <color auto="1"/>
      </bottom>
      <diagonal/>
    </border>
    <border>
      <left style="hair">
        <color indexed="64"/>
      </left>
      <right style="hair">
        <color indexed="64"/>
      </right>
      <top style="thin">
        <color indexed="64"/>
      </top>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double">
        <color indexed="36"/>
      </bottom>
      <diagonal/>
    </border>
    <border>
      <left/>
      <right/>
      <top style="thin">
        <color auto="1"/>
      </top>
      <bottom style="double">
        <color indexed="36"/>
      </bottom>
      <diagonal/>
    </border>
    <border>
      <left/>
      <right style="thin">
        <color auto="1"/>
      </right>
      <top style="thin">
        <color auto="1"/>
      </top>
      <bottom style="double">
        <color indexed="36"/>
      </bottom>
      <diagonal/>
    </border>
    <border>
      <left style="thin">
        <color auto="1"/>
      </left>
      <right style="medium">
        <color indexed="36"/>
      </right>
      <top style="thin">
        <color auto="1"/>
      </top>
      <bottom/>
      <diagonal/>
    </border>
    <border>
      <left style="medium">
        <color indexed="36"/>
      </left>
      <right style="medium">
        <color indexed="36"/>
      </right>
      <top style="thin">
        <color auto="1"/>
      </top>
      <bottom/>
      <diagonal/>
    </border>
    <border>
      <left style="medium">
        <color indexed="36"/>
      </left>
      <right style="thin">
        <color auto="1"/>
      </right>
      <top style="thin">
        <color auto="1"/>
      </top>
      <bottom/>
      <diagonal/>
    </border>
    <border>
      <left style="thin">
        <color auto="1"/>
      </left>
      <right style="medium">
        <color indexed="36"/>
      </right>
      <top/>
      <bottom style="thin">
        <color auto="1"/>
      </bottom>
      <diagonal/>
    </border>
    <border>
      <left style="medium">
        <color indexed="36"/>
      </left>
      <right style="medium">
        <color indexed="36"/>
      </right>
      <top/>
      <bottom style="thin">
        <color auto="1"/>
      </bottom>
      <diagonal/>
    </border>
    <border>
      <left style="medium">
        <color indexed="36"/>
      </left>
      <right style="thin">
        <color auto="1"/>
      </right>
      <top/>
      <bottom style="thin">
        <color auto="1"/>
      </bottom>
      <diagonal/>
    </border>
    <border>
      <left/>
      <right/>
      <top style="hair">
        <color indexed="36"/>
      </top>
      <bottom/>
      <diagonal/>
    </border>
    <border>
      <left/>
      <right style="thin">
        <color auto="1"/>
      </right>
      <top style="hair">
        <color indexed="36"/>
      </top>
      <bottom/>
      <diagonal/>
    </border>
    <border>
      <left style="medium">
        <color indexed="64"/>
      </left>
      <right/>
      <top style="thin">
        <color auto="1"/>
      </top>
      <bottom style="thin">
        <color auto="1"/>
      </bottom>
      <diagonal/>
    </border>
    <border>
      <left style="thin">
        <color indexed="64"/>
      </left>
      <right style="hair">
        <color indexed="64"/>
      </right>
      <top/>
      <bottom style="thin">
        <color indexed="64"/>
      </bottom>
      <diagonal/>
    </border>
    <border>
      <left style="thin">
        <color auto="1"/>
      </left>
      <right style="thin">
        <color auto="1"/>
      </right>
      <top style="thin">
        <color auto="1"/>
      </top>
      <bottom style="thin">
        <color auto="1"/>
      </bottom>
      <diagonal/>
    </border>
  </borders>
  <cellStyleXfs count="32">
    <xf numFmtId="0" fontId="0" fillId="0" borderId="0">
      <alignment vertical="center"/>
    </xf>
    <xf numFmtId="0" fontId="64" fillId="0" borderId="0">
      <alignment vertical="center"/>
    </xf>
    <xf numFmtId="0" fontId="7" fillId="0" borderId="0">
      <alignment vertical="center"/>
    </xf>
    <xf numFmtId="38" fontId="57" fillId="0" borderId="0" applyFont="0" applyFill="0" applyBorder="0" applyAlignment="0" applyProtection="0"/>
    <xf numFmtId="0" fontId="5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38" fontId="57" fillId="0" borderId="0" applyFont="0" applyFill="0" applyBorder="0" applyAlignment="0" applyProtection="0">
      <alignment vertical="center"/>
    </xf>
    <xf numFmtId="0" fontId="5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1" fillId="0" borderId="0"/>
    <xf numFmtId="38" fontId="7" fillId="0" borderId="0" applyFont="0" applyFill="0" applyBorder="0" applyAlignment="0" applyProtection="0">
      <alignment vertical="center"/>
    </xf>
    <xf numFmtId="38" fontId="10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7" fillId="0" borderId="0"/>
    <xf numFmtId="0" fontId="57" fillId="0" borderId="0"/>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38" fontId="7" fillId="0" borderId="0" applyFont="0" applyFill="0" applyBorder="0" applyAlignment="0" applyProtection="0">
      <alignment vertical="center"/>
    </xf>
    <xf numFmtId="0" fontId="57" fillId="0" borderId="0">
      <alignment vertical="center"/>
    </xf>
    <xf numFmtId="0" fontId="2" fillId="0" borderId="0">
      <alignment vertical="center"/>
    </xf>
    <xf numFmtId="38" fontId="7" fillId="0" borderId="0" applyFont="0" applyFill="0" applyBorder="0" applyAlignment="0" applyProtection="0">
      <alignment vertical="center"/>
    </xf>
  </cellStyleXfs>
  <cellXfs count="1750">
    <xf numFmtId="0" fontId="0" fillId="0" borderId="0" xfId="0">
      <alignment vertical="center"/>
    </xf>
    <xf numFmtId="0" fontId="7" fillId="0" borderId="0" xfId="0" applyFont="1">
      <alignment vertical="center"/>
    </xf>
    <xf numFmtId="38" fontId="8" fillId="0" borderId="0" xfId="3" applyFont="1"/>
    <xf numFmtId="0" fontId="9" fillId="0" borderId="0" xfId="4" applyFont="1" applyAlignment="1">
      <alignment horizontal="right"/>
    </xf>
    <xf numFmtId="49" fontId="8" fillId="0" borderId="0" xfId="4" applyNumberFormat="1" applyFont="1" applyAlignment="1">
      <alignment horizontal="center" vertical="center"/>
    </xf>
    <xf numFmtId="0" fontId="8" fillId="0" borderId="0" xfId="4" applyFont="1"/>
    <xf numFmtId="0" fontId="9" fillId="0" borderId="0" xfId="4" applyFont="1"/>
    <xf numFmtId="0" fontId="10" fillId="0" borderId="0" xfId="4" applyFont="1"/>
    <xf numFmtId="38" fontId="14" fillId="0" borderId="0" xfId="3" applyFont="1" applyFill="1" applyBorder="1" applyAlignment="1">
      <alignment vertical="center"/>
    </xf>
    <xf numFmtId="0" fontId="13" fillId="0" borderId="0" xfId="4" applyFont="1" applyAlignment="1">
      <alignment vertical="center"/>
    </xf>
    <xf numFmtId="0" fontId="19" fillId="2" borderId="0" xfId="4" applyFont="1" applyFill="1" applyAlignment="1">
      <alignment vertical="center"/>
    </xf>
    <xf numFmtId="0" fontId="20" fillId="0" borderId="0" xfId="4" applyFont="1"/>
    <xf numFmtId="0" fontId="20" fillId="0" borderId="0" xfId="4" applyFont="1" applyAlignment="1">
      <alignment horizontal="right"/>
    </xf>
    <xf numFmtId="38" fontId="20" fillId="0" borderId="0" xfId="3" applyFont="1" applyFill="1"/>
    <xf numFmtId="38" fontId="20" fillId="0" borderId="0" xfId="3" applyFont="1" applyFill="1" applyAlignment="1"/>
    <xf numFmtId="38" fontId="24" fillId="0" borderId="0" xfId="3" applyFont="1" applyFill="1" applyBorder="1" applyAlignment="1"/>
    <xf numFmtId="0" fontId="11" fillId="0" borderId="0" xfId="4" applyFont="1" applyAlignment="1">
      <alignment horizontal="center" vertical="center"/>
    </xf>
    <xf numFmtId="38" fontId="25" fillId="0" borderId="0" xfId="3" applyFont="1"/>
    <xf numFmtId="3" fontId="9" fillId="0" borderId="0" xfId="4" applyNumberFormat="1" applyFont="1"/>
    <xf numFmtId="3" fontId="20" fillId="0" borderId="0" xfId="4" applyNumberFormat="1" applyFont="1" applyAlignment="1">
      <alignment vertical="center"/>
    </xf>
    <xf numFmtId="3" fontId="20" fillId="0" borderId="0" xfId="4" applyNumberFormat="1" applyFont="1"/>
    <xf numFmtId="0" fontId="10" fillId="0" borderId="0" xfId="4" applyFont="1" applyAlignment="1">
      <alignment horizontal="center"/>
    </xf>
    <xf numFmtId="38" fontId="9" fillId="0" borderId="0" xfId="3" applyFont="1" applyAlignment="1"/>
    <xf numFmtId="0" fontId="9" fillId="0" borderId="0" xfId="4" applyFont="1" applyAlignment="1">
      <alignment vertical="center"/>
    </xf>
    <xf numFmtId="0" fontId="20" fillId="0" borderId="0" xfId="4" applyFont="1" applyAlignment="1">
      <alignment vertical="center"/>
    </xf>
    <xf numFmtId="0" fontId="12" fillId="0" borderId="0" xfId="4" applyFont="1" applyAlignment="1">
      <alignment vertical="center"/>
    </xf>
    <xf numFmtId="55" fontId="9" fillId="0" borderId="0" xfId="4" applyNumberFormat="1" applyFont="1"/>
    <xf numFmtId="0" fontId="49" fillId="0" borderId="0" xfId="10" applyFont="1">
      <alignment vertical="center"/>
    </xf>
    <xf numFmtId="177" fontId="49" fillId="0" borderId="0" xfId="10" applyNumberFormat="1" applyFont="1">
      <alignment vertical="center"/>
    </xf>
    <xf numFmtId="0" fontId="50" fillId="0" borderId="0" xfId="10" applyFont="1">
      <alignment vertical="center"/>
    </xf>
    <xf numFmtId="0" fontId="52" fillId="4" borderId="0" xfId="10" applyFont="1" applyFill="1" applyAlignment="1">
      <alignment horizontal="left" vertical="center" wrapText="1"/>
    </xf>
    <xf numFmtId="177" fontId="52" fillId="4" borderId="0" xfId="10" applyNumberFormat="1" applyFont="1" applyFill="1" applyAlignment="1">
      <alignment horizontal="center" vertical="center" wrapText="1"/>
    </xf>
    <xf numFmtId="0" fontId="52" fillId="4" borderId="0" xfId="10" applyFont="1" applyFill="1" applyAlignment="1">
      <alignment horizontal="center" vertical="center" wrapText="1"/>
    </xf>
    <xf numFmtId="0" fontId="56" fillId="4" borderId="0" xfId="10" applyFont="1" applyFill="1" applyAlignment="1">
      <alignment horizontal="left" vertical="center" wrapText="1"/>
    </xf>
    <xf numFmtId="0" fontId="56" fillId="0" borderId="0" xfId="10" applyFont="1">
      <alignment vertical="center"/>
    </xf>
    <xf numFmtId="0" fontId="56" fillId="4" borderId="0" xfId="10" applyFont="1" applyFill="1" applyAlignment="1">
      <alignment vertical="center" wrapText="1"/>
    </xf>
    <xf numFmtId="0" fontId="56" fillId="4" borderId="0" xfId="10" applyFont="1" applyFill="1">
      <alignment vertical="center"/>
    </xf>
    <xf numFmtId="0" fontId="44" fillId="0" borderId="0" xfId="0" applyFont="1">
      <alignment vertical="center"/>
    </xf>
    <xf numFmtId="0" fontId="19" fillId="2" borderId="9" xfId="4" applyFont="1" applyFill="1" applyBorder="1" applyAlignment="1">
      <alignment vertical="center"/>
    </xf>
    <xf numFmtId="0" fontId="18" fillId="0" borderId="0" xfId="0" applyFont="1" applyAlignment="1">
      <alignment vertical="center" shrinkToFit="1"/>
    </xf>
    <xf numFmtId="0" fontId="7" fillId="0" borderId="0" xfId="0" applyFont="1" applyAlignment="1">
      <alignment horizontal="center" vertical="center"/>
    </xf>
    <xf numFmtId="0" fontId="18" fillId="0" borderId="0" xfId="0" applyFont="1" applyAlignment="1"/>
    <xf numFmtId="0" fontId="0" fillId="0" borderId="0" xfId="0" applyAlignment="1"/>
    <xf numFmtId="0" fontId="16" fillId="0" borderId="0" xfId="0" applyFont="1">
      <alignment vertical="center"/>
    </xf>
    <xf numFmtId="0" fontId="16" fillId="0" borderId="0" xfId="0" applyFont="1" applyAlignment="1">
      <alignment vertical="center" wrapText="1"/>
    </xf>
    <xf numFmtId="0" fontId="84" fillId="0" borderId="0" xfId="0" applyFont="1" applyAlignment="1">
      <alignment horizontal="left"/>
    </xf>
    <xf numFmtId="177" fontId="54" fillId="0" borderId="0" xfId="10" applyNumberFormat="1" applyFont="1" applyAlignment="1">
      <alignment horizontal="center" vertical="center" wrapText="1"/>
    </xf>
    <xf numFmtId="0" fontId="54" fillId="0" borderId="0" xfId="10" applyFont="1" applyAlignment="1">
      <alignment horizontal="center" vertical="center" wrapText="1"/>
    </xf>
    <xf numFmtId="0" fontId="0" fillId="6" borderId="0" xfId="0" applyFill="1">
      <alignment vertical="center"/>
    </xf>
    <xf numFmtId="0" fontId="7" fillId="6" borderId="0" xfId="0" applyFont="1" applyFill="1">
      <alignment vertical="center"/>
    </xf>
    <xf numFmtId="0" fontId="0" fillId="9" borderId="0" xfId="0" applyFill="1">
      <alignment vertical="center"/>
    </xf>
    <xf numFmtId="0" fontId="7" fillId="9" borderId="0" xfId="0" applyFont="1" applyFill="1">
      <alignment vertical="center"/>
    </xf>
    <xf numFmtId="0" fontId="9" fillId="0" borderId="9" xfId="10" applyFont="1" applyBorder="1" applyAlignment="1"/>
    <xf numFmtId="0" fontId="79" fillId="0" borderId="0" xfId="10" applyFont="1" applyAlignment="1">
      <alignment horizontal="center" vertical="center" wrapText="1"/>
    </xf>
    <xf numFmtId="0" fontId="57" fillId="0" borderId="0" xfId="10" applyAlignment="1">
      <alignment horizontal="center" vertical="center"/>
    </xf>
    <xf numFmtId="0" fontId="53" fillId="0" borderId="0" xfId="10" applyFont="1" applyAlignment="1">
      <alignment horizontal="center" vertical="center" wrapText="1"/>
    </xf>
    <xf numFmtId="0" fontId="10" fillId="0" borderId="9" xfId="0" applyFont="1" applyBorder="1" applyAlignment="1">
      <alignment horizontal="left"/>
    </xf>
    <xf numFmtId="0" fontId="53" fillId="0" borderId="0" xfId="10" applyFont="1" applyAlignment="1"/>
    <xf numFmtId="182" fontId="7" fillId="0" borderId="0" xfId="0" applyNumberFormat="1" applyFont="1">
      <alignment vertical="center"/>
    </xf>
    <xf numFmtId="0" fontId="9" fillId="0" borderId="39" xfId="4" applyFont="1" applyBorder="1"/>
    <xf numFmtId="0" fontId="9" fillId="0" borderId="0" xfId="4" applyFont="1" applyAlignment="1">
      <alignment horizontal="left"/>
    </xf>
    <xf numFmtId="0" fontId="19" fillId="2" borderId="12" xfId="4" applyFont="1" applyFill="1" applyBorder="1" applyAlignment="1">
      <alignment vertical="center"/>
    </xf>
    <xf numFmtId="0" fontId="9" fillId="10" borderId="0" xfId="4" applyFont="1" applyFill="1"/>
    <xf numFmtId="178" fontId="9" fillId="10" borderId="0" xfId="4" applyNumberFormat="1" applyFont="1" applyFill="1"/>
    <xf numFmtId="0" fontId="8" fillId="10" borderId="0" xfId="3" applyNumberFormat="1" applyFont="1" applyFill="1"/>
    <xf numFmtId="176" fontId="8" fillId="10" borderId="0" xfId="3" applyNumberFormat="1" applyFont="1" applyFill="1"/>
    <xf numFmtId="0" fontId="8" fillId="10" borderId="0" xfId="4" applyFont="1" applyFill="1" applyAlignment="1">
      <alignment horizontal="center" vertical="center"/>
    </xf>
    <xf numFmtId="0" fontId="80" fillId="0" borderId="9" xfId="0" applyFont="1" applyBorder="1" applyAlignment="1">
      <alignment shrinkToFit="1"/>
    </xf>
    <xf numFmtId="0" fontId="80" fillId="0" borderId="9" xfId="0" applyFont="1" applyBorder="1" applyAlignment="1"/>
    <xf numFmtId="182" fontId="0" fillId="0" borderId="0" xfId="0" applyNumberFormat="1">
      <alignment vertical="center"/>
    </xf>
    <xf numFmtId="0" fontId="41" fillId="0" borderId="0" xfId="0" applyFont="1" applyAlignment="1"/>
    <xf numFmtId="0" fontId="26" fillId="0" borderId="0" xfId="0" applyFont="1" applyAlignment="1">
      <alignment horizontal="center" vertical="center"/>
    </xf>
    <xf numFmtId="0" fontId="41" fillId="0" borderId="0" xfId="0" applyFont="1" applyAlignment="1">
      <alignment vertical="top"/>
    </xf>
    <xf numFmtId="0" fontId="41" fillId="0" borderId="0" xfId="0" applyFont="1">
      <alignment vertical="center"/>
    </xf>
    <xf numFmtId="0" fontId="27" fillId="0" borderId="0" xfId="0" applyFont="1">
      <alignment vertical="center"/>
    </xf>
    <xf numFmtId="0" fontId="29" fillId="0" borderId="0" xfId="0" applyFont="1">
      <alignment vertical="center"/>
    </xf>
    <xf numFmtId="0" fontId="29" fillId="0" borderId="0" xfId="0" applyFont="1" applyAlignment="1">
      <alignment horizontal="left" vertical="center" indent="1"/>
    </xf>
    <xf numFmtId="0" fontId="35" fillId="0" borderId="0" xfId="0" applyFont="1">
      <alignment vertical="center"/>
    </xf>
    <xf numFmtId="0" fontId="35" fillId="0" borderId="0" xfId="0" applyFont="1" applyAlignment="1">
      <alignment vertical="top"/>
    </xf>
    <xf numFmtId="0" fontId="29" fillId="0" borderId="0" xfId="0" applyFont="1" applyAlignment="1">
      <alignment vertical="top"/>
    </xf>
    <xf numFmtId="0" fontId="26" fillId="0" borderId="0" xfId="0" applyFont="1" applyAlignment="1">
      <alignment horizontal="center" vertical="center" textRotation="255"/>
    </xf>
    <xf numFmtId="0" fontId="28" fillId="0" borderId="0" xfId="0" applyFont="1" applyAlignment="1">
      <alignment horizontal="center" vertical="center" wrapText="1"/>
    </xf>
    <xf numFmtId="0" fontId="40" fillId="0" borderId="0" xfId="0" applyFont="1">
      <alignment vertical="center"/>
    </xf>
    <xf numFmtId="0" fontId="40" fillId="0" borderId="0" xfId="0" applyFont="1" applyAlignment="1">
      <alignment horizontal="center" vertical="center"/>
    </xf>
    <xf numFmtId="0" fontId="31" fillId="0" borderId="0" xfId="0" applyFont="1" applyAlignment="1">
      <alignment horizontal="center" vertical="center"/>
    </xf>
    <xf numFmtId="0" fontId="27" fillId="0" borderId="0" xfId="0" applyFont="1" applyAlignment="1">
      <alignment horizontal="left" vertical="center" indent="1"/>
    </xf>
    <xf numFmtId="49" fontId="27" fillId="0" borderId="0" xfId="0" applyNumberFormat="1" applyFont="1" applyAlignment="1">
      <alignment horizontal="right" vertical="center"/>
    </xf>
    <xf numFmtId="49" fontId="27" fillId="0" borderId="0" xfId="0" applyNumberFormat="1" applyFont="1" applyAlignment="1">
      <alignment horizontal="center" vertical="center"/>
    </xf>
    <xf numFmtId="0" fontId="28" fillId="0" borderId="0" xfId="0" applyFont="1" applyAlignment="1">
      <alignment horizontal="center" vertical="center"/>
    </xf>
    <xf numFmtId="0" fontId="28" fillId="0" borderId="0" xfId="0" applyFont="1" applyAlignment="1">
      <alignment horizontal="center" vertical="center" textRotation="255"/>
    </xf>
    <xf numFmtId="0" fontId="26" fillId="0" borderId="0" xfId="0" applyFont="1" applyAlignment="1">
      <alignment horizontal="right" vertical="center" wrapText="1"/>
    </xf>
    <xf numFmtId="0" fontId="28" fillId="0" borderId="12" xfId="0" applyFont="1" applyBorder="1">
      <alignment vertical="center"/>
    </xf>
    <xf numFmtId="0" fontId="26" fillId="0" borderId="0" xfId="0" applyFont="1" applyAlignment="1">
      <alignment horizontal="left" vertical="center"/>
    </xf>
    <xf numFmtId="0" fontId="28" fillId="0" borderId="0" xfId="0" applyFont="1" applyAlignment="1">
      <alignment vertical="center" wrapText="1"/>
    </xf>
    <xf numFmtId="0" fontId="28" fillId="0" borderId="0" xfId="0" applyFont="1" applyAlignment="1">
      <alignment horizontal="left" vertical="center" wrapText="1"/>
    </xf>
    <xf numFmtId="0" fontId="28" fillId="0" borderId="0" xfId="0" applyFont="1">
      <alignment vertical="center"/>
    </xf>
    <xf numFmtId="0" fontId="37" fillId="0" borderId="0" xfId="0" applyFont="1" applyAlignment="1">
      <alignment horizontal="left" vertical="center"/>
    </xf>
    <xf numFmtId="0" fontId="28" fillId="0" borderId="0" xfId="0" applyFont="1" applyAlignment="1"/>
    <xf numFmtId="0" fontId="38" fillId="0" borderId="0" xfId="0" applyFont="1" applyAlignment="1">
      <alignment horizontal="center" vertical="center"/>
    </xf>
    <xf numFmtId="0" fontId="26" fillId="0" borderId="0" xfId="0" applyFont="1">
      <alignment vertical="center"/>
    </xf>
    <xf numFmtId="0" fontId="26" fillId="0" borderId="0" xfId="0" applyFont="1" applyAlignment="1">
      <alignment horizontal="left" vertical="center" wrapText="1"/>
    </xf>
    <xf numFmtId="0" fontId="26" fillId="0" borderId="22" xfId="0" applyFont="1" applyBorder="1" applyAlignment="1">
      <alignment horizontal="left" vertical="center"/>
    </xf>
    <xf numFmtId="0" fontId="28" fillId="0" borderId="22" xfId="0" applyFont="1" applyBorder="1" applyAlignment="1">
      <alignment vertical="center" wrapText="1"/>
    </xf>
    <xf numFmtId="0" fontId="28" fillId="0" borderId="22" xfId="0" applyFont="1" applyBorder="1" applyAlignment="1">
      <alignment horizontal="left" vertical="center" wrapText="1"/>
    </xf>
    <xf numFmtId="0" fontId="27" fillId="0" borderId="22" xfId="0" applyFont="1" applyBorder="1">
      <alignment vertical="center"/>
    </xf>
    <xf numFmtId="0" fontId="26" fillId="0" borderId="0" xfId="0" applyFont="1" applyAlignment="1">
      <alignment vertical="center" wrapText="1"/>
    </xf>
    <xf numFmtId="0" fontId="44" fillId="0" borderId="0" xfId="0" applyFont="1" applyAlignment="1">
      <alignment horizontal="center" vertical="center"/>
    </xf>
    <xf numFmtId="0" fontId="26" fillId="0" borderId="1" xfId="0" applyFont="1" applyBorder="1">
      <alignment vertical="center"/>
    </xf>
    <xf numFmtId="0" fontId="27" fillId="0" borderId="0" xfId="0" applyFont="1" applyAlignment="1"/>
    <xf numFmtId="0" fontId="27" fillId="0" borderId="1" xfId="0" applyFont="1" applyBorder="1">
      <alignment vertical="center"/>
    </xf>
    <xf numFmtId="49" fontId="27" fillId="0" borderId="0" xfId="0" applyNumberFormat="1" applyFont="1">
      <alignment vertical="center"/>
    </xf>
    <xf numFmtId="0" fontId="7" fillId="0" borderId="0" xfId="0" applyFont="1" applyAlignment="1"/>
    <xf numFmtId="0" fontId="53" fillId="0" borderId="9" xfId="0" applyFont="1" applyBorder="1" applyAlignment="1"/>
    <xf numFmtId="0" fontId="97" fillId="0" borderId="0" xfId="11" applyFont="1">
      <alignment vertical="center"/>
    </xf>
    <xf numFmtId="188" fontId="98" fillId="0" borderId="0" xfId="11" applyNumberFormat="1" applyFont="1">
      <alignment vertical="center"/>
    </xf>
    <xf numFmtId="0" fontId="96" fillId="0" borderId="0" xfId="11" applyFont="1" applyAlignment="1">
      <alignment horizontal="justify" vertical="center"/>
    </xf>
    <xf numFmtId="0" fontId="98" fillId="0" borderId="0" xfId="11" applyFont="1" applyAlignment="1">
      <alignment horizontal="right" vertical="center"/>
    </xf>
    <xf numFmtId="0" fontId="98" fillId="0" borderId="0" xfId="11" applyFont="1">
      <alignment vertical="center"/>
    </xf>
    <xf numFmtId="0" fontId="98" fillId="0" borderId="0" xfId="11" applyFont="1" applyAlignment="1">
      <alignment horizontal="justify" vertical="center"/>
    </xf>
    <xf numFmtId="0" fontId="98" fillId="0" borderId="0" xfId="11" applyFont="1" applyAlignment="1">
      <alignment horizontal="center" vertical="center"/>
    </xf>
    <xf numFmtId="0" fontId="98" fillId="0" borderId="0" xfId="11" applyFont="1" applyAlignment="1">
      <alignment horizontal="left" vertical="center" indent="2"/>
    </xf>
    <xf numFmtId="0" fontId="97" fillId="0" borderId="0" xfId="11" applyFont="1" applyAlignment="1">
      <alignment horizontal="center" vertical="center"/>
    </xf>
    <xf numFmtId="0" fontId="98" fillId="0" borderId="0" xfId="11" applyFont="1" applyAlignment="1">
      <alignment horizontal="left" vertical="center"/>
    </xf>
    <xf numFmtId="189" fontId="98" fillId="0" borderId="0" xfId="11" applyNumberFormat="1" applyFont="1" applyAlignment="1">
      <alignment horizontal="distributed" vertical="distributed"/>
    </xf>
    <xf numFmtId="189" fontId="98" fillId="0" borderId="0" xfId="11" applyNumberFormat="1" applyFont="1" applyAlignment="1">
      <alignment vertical="distributed"/>
    </xf>
    <xf numFmtId="0" fontId="101" fillId="0" borderId="0" xfId="11" applyFont="1">
      <alignment vertical="center"/>
    </xf>
    <xf numFmtId="0" fontId="97" fillId="0" borderId="0" xfId="11" applyFont="1" applyAlignment="1">
      <alignment horizontal="right" vertical="center" indent="1"/>
    </xf>
    <xf numFmtId="0" fontId="57" fillId="0" borderId="9" xfId="10" applyBorder="1" applyAlignment="1">
      <alignment horizontal="center" vertical="center" wrapText="1" shrinkToFit="1"/>
    </xf>
    <xf numFmtId="38" fontId="0" fillId="0" borderId="0" xfId="18" applyFont="1">
      <alignment vertical="center"/>
    </xf>
    <xf numFmtId="38" fontId="7" fillId="9" borderId="0" xfId="18" applyFont="1" applyFill="1">
      <alignment vertical="center"/>
    </xf>
    <xf numFmtId="38" fontId="0" fillId="6" borderId="0" xfId="18" applyFont="1" applyFill="1">
      <alignment vertical="center"/>
    </xf>
    <xf numFmtId="38" fontId="7" fillId="6" borderId="0" xfId="18" applyFont="1" applyFill="1">
      <alignment vertical="center"/>
    </xf>
    <xf numFmtId="0" fontId="0" fillId="9" borderId="0" xfId="0" applyFill="1" applyAlignment="1">
      <alignment horizontal="center" vertical="center"/>
    </xf>
    <xf numFmtId="0" fontId="53" fillId="0" borderId="0" xfId="0" applyFont="1" applyAlignment="1">
      <alignment horizontal="left"/>
    </xf>
    <xf numFmtId="192" fontId="0" fillId="6" borderId="0" xfId="0" applyNumberFormat="1" applyFill="1">
      <alignment vertical="center"/>
    </xf>
    <xf numFmtId="0" fontId="68" fillId="0" borderId="0" xfId="4" applyFont="1"/>
    <xf numFmtId="0" fontId="68" fillId="0" borderId="0" xfId="4" applyFont="1" applyAlignment="1">
      <alignment horizontal="right"/>
    </xf>
    <xf numFmtId="0" fontId="68" fillId="0" borderId="0" xfId="4" applyFont="1" applyAlignment="1">
      <alignment horizontal="center"/>
    </xf>
    <xf numFmtId="0" fontId="68" fillId="0" borderId="0" xfId="4" applyFont="1" applyAlignment="1">
      <alignment horizontal="left" wrapText="1"/>
    </xf>
    <xf numFmtId="49" fontId="68" fillId="0" borderId="0" xfId="4" applyNumberFormat="1" applyFont="1"/>
    <xf numFmtId="0" fontId="68" fillId="0" borderId="0" xfId="4" applyFont="1" applyAlignment="1">
      <alignment vertical="top"/>
    </xf>
    <xf numFmtId="58" fontId="68" fillId="0" borderId="0" xfId="4" applyNumberFormat="1" applyFont="1" applyAlignment="1">
      <alignment horizontal="center"/>
    </xf>
    <xf numFmtId="58" fontId="68" fillId="0" borderId="0" xfId="4" applyNumberFormat="1" applyFont="1"/>
    <xf numFmtId="0" fontId="68" fillId="0" borderId="0" xfId="4" applyFont="1" applyAlignment="1">
      <alignment vertical="center"/>
    </xf>
    <xf numFmtId="0" fontId="68" fillId="0" borderId="0" xfId="4" applyFont="1" applyAlignment="1">
      <alignment vertical="top" wrapText="1"/>
    </xf>
    <xf numFmtId="0" fontId="57" fillId="0" borderId="0" xfId="4" applyAlignment="1">
      <alignment vertical="top"/>
    </xf>
    <xf numFmtId="0" fontId="104" fillId="0" borderId="0" xfId="0" applyFont="1">
      <alignment vertical="center"/>
    </xf>
    <xf numFmtId="0" fontId="72" fillId="0" borderId="64" xfId="10" applyFont="1" applyBorder="1" applyAlignment="1">
      <alignment horizontal="center" vertical="center"/>
    </xf>
    <xf numFmtId="0" fontId="34" fillId="0" borderId="75" xfId="0" applyFont="1" applyBorder="1" applyAlignment="1">
      <alignment vertical="center" wrapText="1"/>
    </xf>
    <xf numFmtId="0" fontId="27" fillId="7" borderId="0" xfId="0" applyFont="1" applyFill="1">
      <alignment vertical="center"/>
    </xf>
    <xf numFmtId="0" fontId="44" fillId="3" borderId="5" xfId="0" applyFont="1" applyFill="1" applyBorder="1" applyAlignment="1" applyProtection="1">
      <alignment horizontal="right" vertical="center"/>
      <protection locked="0"/>
    </xf>
    <xf numFmtId="0" fontId="44" fillId="0" borderId="0" xfId="0" applyFont="1" applyAlignment="1" applyProtection="1">
      <alignment horizontal="left" vertical="center"/>
      <protection locked="0"/>
    </xf>
    <xf numFmtId="0" fontId="28" fillId="0" borderId="0" xfId="0" applyFont="1" applyAlignment="1">
      <alignment wrapText="1"/>
    </xf>
    <xf numFmtId="0" fontId="11" fillId="0" borderId="0" xfId="4" applyFont="1" applyAlignment="1">
      <alignment vertical="center"/>
    </xf>
    <xf numFmtId="0" fontId="9" fillId="0" borderId="0" xfId="21" applyFont="1"/>
    <xf numFmtId="0" fontId="9" fillId="0" borderId="0" xfId="4" applyFont="1" applyAlignment="1">
      <alignment shrinkToFit="1"/>
    </xf>
    <xf numFmtId="0" fontId="9" fillId="0" borderId="1" xfId="21" applyFont="1" applyBorder="1" applyAlignment="1">
      <alignment vertical="center"/>
    </xf>
    <xf numFmtId="0" fontId="66" fillId="0" borderId="0" xfId="4" applyFont="1" applyAlignment="1">
      <alignment horizontal="center" vertical="center" wrapText="1"/>
    </xf>
    <xf numFmtId="0" fontId="66" fillId="0" borderId="0" xfId="4" applyFont="1" applyAlignment="1">
      <alignment horizontal="left" vertical="center" wrapText="1"/>
    </xf>
    <xf numFmtId="0" fontId="106" fillId="0" borderId="0" xfId="4" applyFont="1" applyAlignment="1">
      <alignment horizontal="center" vertical="center" wrapText="1"/>
    </xf>
    <xf numFmtId="0" fontId="66" fillId="0" borderId="0" xfId="4" applyFont="1" applyAlignment="1">
      <alignment horizontal="right" vertical="center" wrapText="1"/>
    </xf>
    <xf numFmtId="0" fontId="107" fillId="0" borderId="0" xfId="4" applyFont="1" applyAlignment="1">
      <alignment horizontal="center" vertical="center" wrapText="1"/>
    </xf>
    <xf numFmtId="0" fontId="107" fillId="0" borderId="50" xfId="4" applyFont="1" applyBorder="1" applyAlignment="1">
      <alignment horizontal="center" vertical="center" wrapText="1"/>
    </xf>
    <xf numFmtId="38" fontId="107" fillId="0" borderId="84" xfId="3" applyFont="1" applyBorder="1" applyAlignment="1">
      <alignment horizontal="center" vertical="center" wrapText="1"/>
    </xf>
    <xf numFmtId="0" fontId="107" fillId="0" borderId="42" xfId="4" applyFont="1" applyBorder="1" applyAlignment="1">
      <alignment horizontal="center" wrapText="1"/>
    </xf>
    <xf numFmtId="0" fontId="107" fillId="0" borderId="84" xfId="4" applyFont="1" applyBorder="1" applyAlignment="1">
      <alignment horizontal="right" vertical="center" wrapText="1"/>
    </xf>
    <xf numFmtId="0" fontId="107" fillId="0" borderId="40" xfId="4" applyFont="1" applyBorder="1" applyAlignment="1">
      <alignment horizontal="right" vertical="center" wrapText="1"/>
    </xf>
    <xf numFmtId="0" fontId="107" fillId="0" borderId="69" xfId="4" applyFont="1" applyBorder="1" applyAlignment="1">
      <alignment horizontal="center" vertical="center" wrapText="1"/>
    </xf>
    <xf numFmtId="0" fontId="107" fillId="0" borderId="45" xfId="4" applyFont="1" applyBorder="1" applyAlignment="1">
      <alignment horizontal="right" vertical="center" wrapText="1"/>
    </xf>
    <xf numFmtId="0" fontId="107" fillId="0" borderId="85" xfId="4" applyFont="1" applyBorder="1" applyAlignment="1">
      <alignment horizontal="right" vertical="center" wrapText="1"/>
    </xf>
    <xf numFmtId="38" fontId="107" fillId="0" borderId="45" xfId="3" applyFont="1" applyBorder="1" applyAlignment="1">
      <alignment horizontal="center" vertical="center" wrapText="1"/>
    </xf>
    <xf numFmtId="0" fontId="107" fillId="0" borderId="85" xfId="4" applyFont="1" applyBorder="1" applyAlignment="1">
      <alignment horizontal="center" wrapText="1"/>
    </xf>
    <xf numFmtId="0" fontId="107" fillId="0" borderId="82" xfId="4" applyFont="1" applyBorder="1" applyAlignment="1">
      <alignment horizontal="right" vertical="center" wrapText="1"/>
    </xf>
    <xf numFmtId="177" fontId="55" fillId="5" borderId="82" xfId="10" applyNumberFormat="1" applyFont="1" applyFill="1" applyBorder="1" applyAlignment="1">
      <alignment horizontal="center" vertical="center" wrapText="1"/>
    </xf>
    <xf numFmtId="0" fontId="58" fillId="0" borderId="0" xfId="23" applyFont="1">
      <alignment vertical="center"/>
    </xf>
    <xf numFmtId="0" fontId="58" fillId="0" borderId="73" xfId="23" applyFont="1" applyBorder="1" applyAlignment="1">
      <alignment horizontal="center" vertical="center"/>
    </xf>
    <xf numFmtId="0" fontId="33" fillId="0" borderId="0" xfId="23" applyFont="1">
      <alignment vertical="center"/>
    </xf>
    <xf numFmtId="0" fontId="7" fillId="0" borderId="0" xfId="0" applyFont="1" applyAlignment="1">
      <alignment horizontal="right" vertical="center"/>
    </xf>
    <xf numFmtId="0" fontId="85" fillId="0" borderId="0" xfId="0" applyFont="1">
      <alignment vertical="center"/>
    </xf>
    <xf numFmtId="0" fontId="10" fillId="0" borderId="9" xfId="0" applyFont="1" applyBorder="1" applyAlignment="1"/>
    <xf numFmtId="0" fontId="58" fillId="0" borderId="66" xfId="23" applyFont="1" applyBorder="1" applyAlignment="1">
      <alignment horizontal="center" vertical="center"/>
    </xf>
    <xf numFmtId="0" fontId="0" fillId="0" borderId="64" xfId="0" applyBorder="1">
      <alignment vertical="center"/>
    </xf>
    <xf numFmtId="0" fontId="72" fillId="0" borderId="64" xfId="10" applyFont="1" applyBorder="1" applyAlignment="1">
      <alignment horizontal="center" vertical="center" shrinkToFit="1"/>
    </xf>
    <xf numFmtId="0" fontId="57" fillId="0" borderId="64" xfId="10" applyBorder="1" applyAlignment="1">
      <alignment horizontal="center" vertical="center"/>
    </xf>
    <xf numFmtId="0" fontId="57" fillId="0" borderId="64" xfId="10" applyBorder="1">
      <alignment vertical="center"/>
    </xf>
    <xf numFmtId="0" fontId="77" fillId="0" borderId="64" xfId="10" applyFont="1" applyBorder="1" applyAlignment="1" applyProtection="1">
      <alignment horizontal="center" vertical="center"/>
      <protection locked="0"/>
    </xf>
    <xf numFmtId="0" fontId="57" fillId="0" borderId="71" xfId="10" applyBorder="1" applyAlignment="1">
      <alignment horizontal="center" vertical="center"/>
    </xf>
    <xf numFmtId="0" fontId="7" fillId="0" borderId="75" xfId="0" applyFont="1" applyBorder="1">
      <alignment vertical="center"/>
    </xf>
    <xf numFmtId="0" fontId="77" fillId="7" borderId="64" xfId="10" applyFont="1" applyFill="1" applyBorder="1" applyAlignment="1" applyProtection="1">
      <alignment horizontal="center" vertical="center"/>
      <protection locked="0"/>
    </xf>
    <xf numFmtId="0" fontId="28" fillId="0" borderId="75" xfId="0" applyFont="1" applyBorder="1">
      <alignment vertical="center"/>
    </xf>
    <xf numFmtId="0" fontId="26" fillId="0" borderId="70" xfId="0" applyFont="1" applyBorder="1">
      <alignment vertical="center"/>
    </xf>
    <xf numFmtId="0" fontId="107" fillId="0" borderId="5" xfId="4" applyFont="1" applyBorder="1" applyAlignment="1">
      <alignment horizontal="right" vertical="center" wrapText="1"/>
    </xf>
    <xf numFmtId="0" fontId="107" fillId="0" borderId="90" xfId="4" applyFont="1" applyBorder="1" applyAlignment="1">
      <alignment horizontal="right" vertical="center" wrapText="1"/>
    </xf>
    <xf numFmtId="0" fontId="9" fillId="0" borderId="39" xfId="21" applyFont="1" applyBorder="1" applyAlignment="1">
      <alignment vertical="center"/>
    </xf>
    <xf numFmtId="191" fontId="0" fillId="0" borderId="0" xfId="0" applyNumberFormat="1">
      <alignment vertical="center"/>
    </xf>
    <xf numFmtId="0" fontId="85" fillId="0" borderId="0" xfId="0" applyFont="1" applyAlignment="1">
      <alignment vertical="center" wrapText="1"/>
    </xf>
    <xf numFmtId="0" fontId="7" fillId="0" borderId="0" xfId="24" applyFont="1">
      <alignment vertical="center"/>
    </xf>
    <xf numFmtId="38" fontId="7" fillId="0" borderId="0" xfId="25" applyFont="1">
      <alignment vertical="center"/>
    </xf>
    <xf numFmtId="38" fontId="56" fillId="4" borderId="0" xfId="18" applyFont="1" applyFill="1" applyAlignment="1">
      <alignment vertical="center" wrapText="1"/>
    </xf>
    <xf numFmtId="0" fontId="9" fillId="0" borderId="39" xfId="4" applyFont="1" applyBorder="1" applyAlignment="1">
      <alignment horizontal="right" indent="1"/>
    </xf>
    <xf numFmtId="0" fontId="9" fillId="0" borderId="0" xfId="4" applyFont="1" applyAlignment="1">
      <alignment horizontal="right" indent="1"/>
    </xf>
    <xf numFmtId="0" fontId="9" fillId="0" borderId="5" xfId="4" applyFont="1" applyBorder="1" applyAlignment="1">
      <alignment horizontal="right" indent="1"/>
    </xf>
    <xf numFmtId="0" fontId="125" fillId="12" borderId="0" xfId="26" applyFont="1" applyFill="1">
      <alignment vertical="center"/>
    </xf>
    <xf numFmtId="0" fontId="3" fillId="12" borderId="0" xfId="26" applyFill="1">
      <alignment vertical="center"/>
    </xf>
    <xf numFmtId="0" fontId="3" fillId="13" borderId="0" xfId="26" applyFill="1">
      <alignment vertical="center"/>
    </xf>
    <xf numFmtId="0" fontId="3" fillId="0" borderId="0" xfId="26">
      <alignment vertical="center"/>
    </xf>
    <xf numFmtId="0" fontId="18" fillId="12" borderId="0" xfId="26" applyFont="1" applyFill="1">
      <alignment vertical="center"/>
    </xf>
    <xf numFmtId="0" fontId="3" fillId="0" borderId="0" xfId="26" applyAlignment="1">
      <alignment horizontal="right" vertical="center"/>
    </xf>
    <xf numFmtId="0" fontId="105" fillId="0" borderId="0" xfId="29" applyFont="1">
      <alignment vertical="center"/>
    </xf>
    <xf numFmtId="0" fontId="107" fillId="0" borderId="0" xfId="29" applyFont="1">
      <alignment vertical="center"/>
    </xf>
    <xf numFmtId="0" fontId="66" fillId="0" borderId="0" xfId="29" applyFont="1">
      <alignment vertical="center"/>
    </xf>
    <xf numFmtId="0" fontId="128" fillId="0" borderId="0" xfId="29" applyFont="1">
      <alignment vertical="center"/>
    </xf>
    <xf numFmtId="0" fontId="33" fillId="0" borderId="39" xfId="29" applyFont="1" applyBorder="1">
      <alignment vertical="center"/>
    </xf>
    <xf numFmtId="0" fontId="33" fillId="0" borderId="101" xfId="29" applyFont="1" applyBorder="1">
      <alignment vertical="center"/>
    </xf>
    <xf numFmtId="0" fontId="33" fillId="0" borderId="0" xfId="29" applyFont="1">
      <alignment vertical="center"/>
    </xf>
    <xf numFmtId="0" fontId="33" fillId="0" borderId="0" xfId="29" applyFont="1" applyAlignment="1">
      <alignment horizontal="right" vertical="center"/>
    </xf>
    <xf numFmtId="0" fontId="53" fillId="0" borderId="1" xfId="29" applyFont="1" applyBorder="1">
      <alignment vertical="center"/>
    </xf>
    <xf numFmtId="0" fontId="33" fillId="0" borderId="5" xfId="29" applyFont="1" applyBorder="1">
      <alignment vertical="center"/>
    </xf>
    <xf numFmtId="0" fontId="35" fillId="0" borderId="5" xfId="29" applyFont="1" applyBorder="1" applyAlignment="1">
      <alignment horizontal="right" vertical="center" shrinkToFit="1"/>
    </xf>
    <xf numFmtId="0" fontId="35" fillId="0" borderId="0" xfId="29" applyFont="1" applyAlignment="1">
      <alignment horizontal="right" vertical="center" shrinkToFit="1"/>
    </xf>
    <xf numFmtId="0" fontId="35" fillId="0" borderId="101" xfId="29" applyFont="1" applyBorder="1" applyAlignment="1">
      <alignment horizontal="right" vertical="center" shrinkToFit="1"/>
    </xf>
    <xf numFmtId="0" fontId="66" fillId="0" borderId="1" xfId="29" applyFont="1" applyBorder="1">
      <alignment vertical="center"/>
    </xf>
    <xf numFmtId="0" fontId="66" fillId="0" borderId="103" xfId="29" applyFont="1" applyBorder="1">
      <alignment vertical="center"/>
    </xf>
    <xf numFmtId="0" fontId="33" fillId="0" borderId="1" xfId="29" applyFont="1" applyBorder="1" applyAlignment="1">
      <alignment horizontal="right" vertical="center"/>
    </xf>
    <xf numFmtId="0" fontId="66" fillId="0" borderId="5" xfId="29" applyFont="1" applyBorder="1">
      <alignment vertical="center"/>
    </xf>
    <xf numFmtId="0" fontId="107" fillId="0" borderId="88" xfId="29" applyFont="1" applyBorder="1" applyAlignment="1">
      <alignment horizontal="center" vertical="center"/>
    </xf>
    <xf numFmtId="0" fontId="33" fillId="0" borderId="0" xfId="29" applyFont="1" applyAlignment="1"/>
    <xf numFmtId="0" fontId="107" fillId="0" borderId="0" xfId="29" applyFont="1" applyAlignment="1">
      <alignment horizontal="left" vertical="center" indent="2"/>
    </xf>
    <xf numFmtId="0" fontId="107" fillId="0" borderId="0" xfId="29" applyFont="1" applyAlignment="1">
      <alignment horizontal="right" vertical="center"/>
    </xf>
    <xf numFmtId="0" fontId="107" fillId="0" borderId="0" xfId="29" applyFont="1" applyAlignment="1">
      <alignment horizontal="left" vertical="center" indent="3"/>
    </xf>
    <xf numFmtId="0" fontId="107" fillId="0" borderId="0" xfId="29" applyFont="1" applyAlignment="1">
      <alignment horizontal="left" vertical="center"/>
    </xf>
    <xf numFmtId="0" fontId="107" fillId="0" borderId="0" xfId="29" applyFont="1" applyAlignment="1">
      <alignment horizontal="left" vertical="center" indent="4"/>
    </xf>
    <xf numFmtId="0" fontId="66" fillId="0" borderId="0" xfId="29" applyFont="1" applyAlignment="1">
      <alignment horizontal="right" vertical="center"/>
    </xf>
    <xf numFmtId="0" fontId="125" fillId="11" borderId="0" xfId="30" applyFont="1" applyFill="1">
      <alignment vertical="center"/>
    </xf>
    <xf numFmtId="0" fontId="18" fillId="11" borderId="0" xfId="30" applyFont="1" applyFill="1">
      <alignment vertical="center"/>
    </xf>
    <xf numFmtId="0" fontId="2" fillId="13" borderId="0" xfId="30" applyFill="1">
      <alignment vertical="center"/>
    </xf>
    <xf numFmtId="0" fontId="2" fillId="0" borderId="0" xfId="30">
      <alignment vertical="center"/>
    </xf>
    <xf numFmtId="0" fontId="132" fillId="0" borderId="0" xfId="30" applyFont="1">
      <alignment vertical="center"/>
    </xf>
    <xf numFmtId="0" fontId="2" fillId="0" borderId="0" xfId="30" applyAlignment="1">
      <alignment horizontal="right" vertical="center"/>
    </xf>
    <xf numFmtId="0" fontId="2" fillId="0" borderId="12" xfId="30" applyBorder="1">
      <alignment vertical="center"/>
    </xf>
    <xf numFmtId="191" fontId="18" fillId="0" borderId="12" xfId="28" applyNumberFormat="1" applyFont="1" applyBorder="1" applyAlignment="1">
      <alignment vertical="center"/>
    </xf>
    <xf numFmtId="200" fontId="107" fillId="0" borderId="0" xfId="29" applyNumberFormat="1" applyFont="1" applyAlignment="1">
      <alignment horizontal="center" vertical="center"/>
    </xf>
    <xf numFmtId="196" fontId="35" fillId="15" borderId="82" xfId="29" applyNumberFormat="1" applyFont="1" applyFill="1" applyBorder="1" applyAlignment="1">
      <alignment horizontal="right" vertical="center" shrinkToFit="1"/>
    </xf>
    <xf numFmtId="196" fontId="35" fillId="15" borderId="14" xfId="29" applyNumberFormat="1" applyFont="1" applyFill="1" applyBorder="1" applyAlignment="1">
      <alignment horizontal="right" vertical="center" shrinkToFit="1"/>
    </xf>
    <xf numFmtId="196" fontId="35" fillId="15" borderId="5" xfId="29" applyNumberFormat="1" applyFont="1" applyFill="1" applyBorder="1" applyAlignment="1">
      <alignment horizontal="right" vertical="center" shrinkToFit="1"/>
    </xf>
    <xf numFmtId="196" fontId="35" fillId="15" borderId="0" xfId="29" applyNumberFormat="1" applyFont="1" applyFill="1" applyAlignment="1">
      <alignment horizontal="right" vertical="center" shrinkToFit="1"/>
    </xf>
    <xf numFmtId="0" fontId="133" fillId="0" borderId="0" xfId="0" applyFont="1">
      <alignment vertical="center"/>
    </xf>
    <xf numFmtId="176" fontId="66" fillId="0" borderId="0" xfId="29" applyNumberFormat="1" applyFont="1">
      <alignment vertical="center"/>
    </xf>
    <xf numFmtId="0" fontId="122" fillId="0" borderId="0" xfId="29" applyFont="1">
      <alignment vertical="center"/>
    </xf>
    <xf numFmtId="0" fontId="57" fillId="0" borderId="0" xfId="29">
      <alignment vertical="center"/>
    </xf>
    <xf numFmtId="38" fontId="82" fillId="13" borderId="104" xfId="27" applyFont="1" applyFill="1" applyBorder="1">
      <alignment vertical="center"/>
    </xf>
    <xf numFmtId="0" fontId="3" fillId="13" borderId="104" xfId="26" applyFill="1" applyBorder="1">
      <alignment vertical="center"/>
    </xf>
    <xf numFmtId="38" fontId="82" fillId="13" borderId="104" xfId="31" applyFont="1" applyFill="1" applyBorder="1">
      <alignment vertical="center"/>
    </xf>
    <xf numFmtId="0" fontId="58" fillId="0" borderId="107" xfId="23" applyFont="1" applyBorder="1" applyAlignment="1">
      <alignment horizontal="center" vertical="center"/>
    </xf>
    <xf numFmtId="179" fontId="12" fillId="0" borderId="113" xfId="4" applyNumberFormat="1" applyFont="1" applyBorder="1" applyAlignment="1">
      <alignment horizontal="center" vertical="center"/>
    </xf>
    <xf numFmtId="38" fontId="1" fillId="0" borderId="0" xfId="28" applyFont="1">
      <alignment vertical="center"/>
    </xf>
    <xf numFmtId="195" fontId="1" fillId="0" borderId="0" xfId="28" applyNumberFormat="1" applyFont="1">
      <alignment vertical="center"/>
    </xf>
    <xf numFmtId="0" fontId="35" fillId="0" borderId="118" xfId="29" applyFont="1" applyBorder="1" applyAlignment="1">
      <alignment horizontal="right" vertical="center" shrinkToFit="1"/>
    </xf>
    <xf numFmtId="0" fontId="33" fillId="0" borderId="119" xfId="29" applyFont="1" applyBorder="1">
      <alignment vertical="center"/>
    </xf>
    <xf numFmtId="0" fontId="33" fillId="0" borderId="118" xfId="29" applyFont="1" applyBorder="1">
      <alignment vertical="center"/>
    </xf>
    <xf numFmtId="196" fontId="35" fillId="15" borderId="76" xfId="29" applyNumberFormat="1" applyFont="1" applyFill="1" applyBorder="1" applyAlignment="1">
      <alignment horizontal="right" vertical="center" shrinkToFit="1"/>
    </xf>
    <xf numFmtId="38" fontId="1" fillId="0" borderId="105" xfId="31" applyFont="1" applyBorder="1">
      <alignment vertical="center"/>
    </xf>
    <xf numFmtId="0" fontId="7" fillId="11" borderId="120" xfId="24" applyFont="1" applyFill="1" applyBorder="1" applyAlignment="1">
      <alignment horizontal="left" vertical="center" wrapText="1"/>
    </xf>
    <xf numFmtId="38" fontId="7" fillId="11" borderId="120" xfId="25" applyFont="1" applyFill="1" applyBorder="1">
      <alignment vertical="center"/>
    </xf>
    <xf numFmtId="0" fontId="7" fillId="11" borderId="120" xfId="24" applyFont="1" applyFill="1" applyBorder="1">
      <alignment vertical="center"/>
    </xf>
    <xf numFmtId="0" fontId="7" fillId="0" borderId="120" xfId="24" applyFont="1" applyBorder="1" applyAlignment="1">
      <alignment horizontal="left" vertical="center" wrapText="1"/>
    </xf>
    <xf numFmtId="38" fontId="7" fillId="0" borderId="120" xfId="25" applyFont="1" applyBorder="1">
      <alignment vertical="center"/>
    </xf>
    <xf numFmtId="0" fontId="58" fillId="8" borderId="114" xfId="23" applyFont="1" applyFill="1" applyBorder="1" applyAlignment="1">
      <alignment horizontal="center" vertical="center"/>
    </xf>
    <xf numFmtId="0" fontId="33" fillId="8" borderId="114" xfId="23" applyFont="1" applyFill="1" applyBorder="1">
      <alignment vertical="center"/>
    </xf>
    <xf numFmtId="0" fontId="57" fillId="0" borderId="116" xfId="10" applyBorder="1" applyAlignment="1">
      <alignment horizontal="center" vertical="center" shrinkToFit="1"/>
    </xf>
    <xf numFmtId="0" fontId="57" fillId="0" borderId="137" xfId="10" applyBorder="1" applyAlignment="1">
      <alignment horizontal="center" vertical="center"/>
    </xf>
    <xf numFmtId="0" fontId="21" fillId="0" borderId="137" xfId="10" applyFont="1" applyBorder="1" applyAlignment="1">
      <alignment horizontal="center" vertical="center"/>
    </xf>
    <xf numFmtId="0" fontId="7" fillId="0" borderId="137" xfId="0" applyFont="1" applyBorder="1" applyAlignment="1">
      <alignment horizontal="center" vertical="center" wrapText="1"/>
    </xf>
    <xf numFmtId="0" fontId="21" fillId="0" borderId="137" xfId="10" applyFont="1" applyBorder="1" applyAlignment="1">
      <alignment horizontal="center" vertical="center" shrinkToFit="1"/>
    </xf>
    <xf numFmtId="0" fontId="57" fillId="0" borderId="137" xfId="10" applyBorder="1" applyAlignment="1">
      <alignment horizontal="center" vertical="center" shrinkToFit="1"/>
    </xf>
    <xf numFmtId="0" fontId="82" fillId="0" borderId="137" xfId="0" applyFont="1" applyBorder="1" applyAlignment="1">
      <alignment horizontal="center" vertical="center"/>
    </xf>
    <xf numFmtId="0" fontId="7" fillId="0" borderId="137" xfId="0" applyFont="1" applyBorder="1">
      <alignment vertical="center"/>
    </xf>
    <xf numFmtId="0" fontId="123" fillId="0" borderId="116" xfId="0" applyFont="1" applyBorder="1" applyAlignment="1">
      <alignment horizontal="right" vertical="center"/>
    </xf>
    <xf numFmtId="0" fontId="116" fillId="0" borderId="116" xfId="17" applyNumberFormat="1" applyFont="1" applyFill="1" applyBorder="1" applyAlignment="1" applyProtection="1">
      <alignment horizontal="center" vertical="center" shrinkToFit="1"/>
      <protection locked="0"/>
    </xf>
    <xf numFmtId="38" fontId="80" fillId="0" borderId="137" xfId="9" applyFont="1" applyFill="1" applyBorder="1" applyAlignment="1" applyProtection="1">
      <alignment horizontal="left" vertical="top"/>
    </xf>
    <xf numFmtId="38" fontId="21" fillId="0" borderId="137" xfId="9" applyFont="1" applyFill="1" applyBorder="1" applyAlignment="1" applyProtection="1">
      <alignment horizontal="center" vertical="center" shrinkToFit="1"/>
    </xf>
    <xf numFmtId="0" fontId="57" fillId="0" borderId="137" xfId="10" applyBorder="1" applyAlignment="1">
      <alignment horizontal="center" vertical="center" wrapText="1" shrinkToFit="1"/>
    </xf>
    <xf numFmtId="38" fontId="80" fillId="0" borderId="137" xfId="9" applyFont="1" applyFill="1" applyBorder="1" applyAlignment="1" applyProtection="1">
      <alignment horizontal="right" vertical="top"/>
    </xf>
    <xf numFmtId="38" fontId="57" fillId="0" borderId="137" xfId="9" applyFont="1" applyFill="1" applyBorder="1" applyAlignment="1" applyProtection="1">
      <alignment horizontal="center" vertical="center" shrinkToFit="1"/>
    </xf>
    <xf numFmtId="0" fontId="0" fillId="0" borderId="137" xfId="0" applyBorder="1">
      <alignment vertical="center"/>
    </xf>
    <xf numFmtId="0" fontId="80" fillId="0" borderId="137" xfId="9" applyNumberFormat="1" applyFont="1" applyFill="1" applyBorder="1" applyAlignment="1" applyProtection="1">
      <alignment horizontal="right" vertical="top"/>
    </xf>
    <xf numFmtId="0" fontId="7" fillId="0" borderId="116" xfId="0" applyFont="1" applyBorder="1" applyAlignment="1">
      <alignment horizontal="right" vertical="center"/>
    </xf>
    <xf numFmtId="0" fontId="86" fillId="3" borderId="116" xfId="17" applyNumberFormat="1" applyFont="1" applyFill="1" applyBorder="1" applyAlignment="1" applyProtection="1">
      <alignment horizontal="center" vertical="center" shrinkToFit="1"/>
      <protection locked="0"/>
    </xf>
    <xf numFmtId="0" fontId="28" fillId="0" borderId="116" xfId="0" applyFont="1" applyBorder="1">
      <alignment vertical="center"/>
    </xf>
    <xf numFmtId="0" fontId="32" fillId="0" borderId="116" xfId="0" applyFont="1" applyBorder="1" applyAlignment="1">
      <alignment horizontal="center" vertical="center"/>
    </xf>
    <xf numFmtId="0" fontId="28" fillId="0" borderId="116" xfId="0" applyFont="1" applyBorder="1" applyAlignment="1">
      <alignment horizontal="center" vertical="center"/>
    </xf>
    <xf numFmtId="0" fontId="28" fillId="0" borderId="116" xfId="0" applyFont="1" applyBorder="1" applyAlignment="1">
      <alignment horizontal="center" vertical="center" wrapText="1"/>
    </xf>
    <xf numFmtId="0" fontId="28" fillId="0" borderId="115" xfId="0" applyFont="1" applyBorder="1" applyAlignment="1">
      <alignment vertical="center" wrapText="1"/>
    </xf>
    <xf numFmtId="0" fontId="26" fillId="0" borderId="115" xfId="0" applyFont="1" applyBorder="1" applyAlignment="1">
      <alignment horizontal="right" vertical="center" wrapText="1"/>
    </xf>
    <xf numFmtId="0" fontId="44" fillId="0" borderId="115" xfId="0" applyFont="1" applyBorder="1" applyAlignment="1">
      <alignment horizontal="left" vertical="center"/>
    </xf>
    <xf numFmtId="0" fontId="26" fillId="0" borderId="116" xfId="0" applyFont="1" applyBorder="1">
      <alignment vertical="center"/>
    </xf>
    <xf numFmtId="0" fontId="26" fillId="0" borderId="116" xfId="0" applyFont="1" applyBorder="1" applyAlignment="1">
      <alignment horizontal="left" vertical="center"/>
    </xf>
    <xf numFmtId="0" fontId="32" fillId="0" borderId="116" xfId="0" applyFont="1" applyBorder="1">
      <alignment vertical="center"/>
    </xf>
    <xf numFmtId="0" fontId="34" fillId="0" borderId="116" xfId="0" applyFont="1" applyBorder="1">
      <alignment vertical="center"/>
    </xf>
    <xf numFmtId="0" fontId="44" fillId="0" borderId="116" xfId="0" applyFont="1" applyBorder="1" applyAlignment="1">
      <alignment horizontal="left" vertical="center"/>
    </xf>
    <xf numFmtId="0" fontId="34" fillId="0" borderId="116" xfId="0" applyFont="1" applyBorder="1" applyAlignment="1">
      <alignment vertical="center" wrapText="1"/>
    </xf>
    <xf numFmtId="0" fontId="44" fillId="3" borderId="129" xfId="0" applyFont="1" applyFill="1" applyBorder="1" applyAlignment="1" applyProtection="1">
      <alignment horizontal="right" vertical="center"/>
      <protection locked="0"/>
    </xf>
    <xf numFmtId="0" fontId="44" fillId="3" borderId="129" xfId="0" applyFont="1" applyFill="1" applyBorder="1" applyAlignment="1">
      <alignment horizontal="left" vertical="center"/>
    </xf>
    <xf numFmtId="0" fontId="26" fillId="3" borderId="129" xfId="0" applyFont="1" applyFill="1" applyBorder="1">
      <alignment vertical="center"/>
    </xf>
    <xf numFmtId="0" fontId="26" fillId="3" borderId="129" xfId="0" applyFont="1" applyFill="1" applyBorder="1" applyAlignment="1">
      <alignment horizontal="center" vertical="center"/>
    </xf>
    <xf numFmtId="0" fontId="26" fillId="3" borderId="131" xfId="0" applyFont="1" applyFill="1" applyBorder="1" applyAlignment="1">
      <alignment horizontal="right" vertical="center"/>
    </xf>
    <xf numFmtId="0" fontId="26" fillId="3" borderId="125" xfId="0" applyFont="1" applyFill="1" applyBorder="1">
      <alignment vertical="center"/>
    </xf>
    <xf numFmtId="0" fontId="26" fillId="3" borderId="126" xfId="0" applyFont="1" applyFill="1" applyBorder="1">
      <alignment vertical="center"/>
    </xf>
    <xf numFmtId="0" fontId="28" fillId="0" borderId="116" xfId="0" applyFont="1" applyBorder="1" applyAlignment="1">
      <alignment horizontal="left" vertical="center" wrapText="1"/>
    </xf>
    <xf numFmtId="0" fontId="44" fillId="0" borderId="115" xfId="0" applyFont="1" applyBorder="1" applyAlignment="1">
      <alignment horizontal="right" vertical="center"/>
    </xf>
    <xf numFmtId="0" fontId="44" fillId="0" borderId="116" xfId="0" applyFont="1" applyBorder="1" applyAlignment="1">
      <alignment horizontal="center" vertical="center"/>
    </xf>
    <xf numFmtId="0" fontId="26" fillId="0" borderId="114" xfId="0" applyFont="1" applyBorder="1">
      <alignment vertical="center"/>
    </xf>
    <xf numFmtId="49" fontId="29" fillId="0" borderId="116" xfId="0" applyNumberFormat="1" applyFont="1" applyBorder="1" applyAlignment="1">
      <alignment horizontal="right" vertical="center"/>
    </xf>
    <xf numFmtId="0" fontId="29" fillId="0" borderId="116" xfId="0" applyFont="1" applyBorder="1" applyAlignment="1">
      <alignment horizontal="center" vertical="center" wrapText="1"/>
    </xf>
    <xf numFmtId="0" fontId="28" fillId="0" borderId="116" xfId="0" applyFont="1" applyBorder="1" applyAlignment="1">
      <alignment horizontal="left" vertical="center" wrapText="1" indent="1"/>
    </xf>
    <xf numFmtId="0" fontId="28" fillId="0" borderId="114" xfId="0" applyFont="1" applyBorder="1" applyAlignment="1">
      <alignment horizontal="left" vertical="center" wrapText="1" indent="1"/>
    </xf>
    <xf numFmtId="0" fontId="107" fillId="0" borderId="115" xfId="4" applyFont="1" applyBorder="1" applyAlignment="1">
      <alignment horizontal="center" vertical="center" wrapText="1"/>
    </xf>
    <xf numFmtId="0" fontId="107" fillId="0" borderId="76" xfId="4" applyFont="1" applyBorder="1" applyAlignment="1">
      <alignment horizontal="center" vertical="center" wrapText="1"/>
    </xf>
    <xf numFmtId="0" fontId="9" fillId="0" borderId="115" xfId="4" applyFont="1" applyBorder="1" applyAlignment="1">
      <alignment vertical="center" wrapText="1" shrinkToFit="1"/>
    </xf>
    <xf numFmtId="0" fontId="9" fillId="0" borderId="116" xfId="4" applyFont="1" applyBorder="1" applyAlignment="1">
      <alignment vertical="center" wrapText="1" shrinkToFit="1"/>
    </xf>
    <xf numFmtId="0" fontId="9" fillId="0" borderId="115" xfId="4" applyFont="1" applyBorder="1"/>
    <xf numFmtId="0" fontId="9" fillId="0" borderId="116" xfId="4" applyFont="1" applyBorder="1"/>
    <xf numFmtId="0" fontId="9" fillId="0" borderId="114" xfId="4" applyFont="1" applyBorder="1"/>
    <xf numFmtId="0" fontId="9" fillId="0" borderId="149" xfId="4" applyFont="1" applyBorder="1"/>
    <xf numFmtId="0" fontId="9" fillId="0" borderId="150" xfId="4" applyFont="1" applyBorder="1"/>
    <xf numFmtId="38" fontId="14" fillId="0" borderId="149" xfId="3" applyFont="1" applyFill="1" applyBorder="1" applyAlignment="1">
      <alignment vertical="center"/>
    </xf>
    <xf numFmtId="0" fontId="14" fillId="0" borderId="149" xfId="4" applyFont="1" applyBorder="1" applyAlignment="1">
      <alignment vertical="center"/>
    </xf>
    <xf numFmtId="0" fontId="12" fillId="0" borderId="149" xfId="4" applyFont="1" applyBorder="1" applyAlignment="1">
      <alignment vertical="center"/>
    </xf>
    <xf numFmtId="0" fontId="9" fillId="0" borderId="150" xfId="21" applyFont="1" applyBorder="1" applyAlignment="1">
      <alignment vertical="center"/>
    </xf>
    <xf numFmtId="0" fontId="107" fillId="0" borderId="149" xfId="29" applyFont="1" applyBorder="1" applyAlignment="1">
      <alignment horizontal="right" vertical="center"/>
    </xf>
    <xf numFmtId="0" fontId="107" fillId="0" borderId="157" xfId="29" applyFont="1" applyBorder="1">
      <alignment vertical="center"/>
    </xf>
    <xf numFmtId="196" fontId="35" fillId="15" borderId="91" xfId="29" applyNumberFormat="1" applyFont="1" applyFill="1" applyBorder="1" applyAlignment="1">
      <alignment horizontal="right" vertical="center" shrinkToFit="1"/>
    </xf>
    <xf numFmtId="0" fontId="35" fillId="0" borderId="102" xfId="29" applyFont="1" applyBorder="1" applyAlignment="1">
      <alignment horizontal="right" vertical="center" shrinkToFit="1"/>
    </xf>
    <xf numFmtId="196" fontId="35" fillId="15" borderId="102" xfId="29" applyNumberFormat="1" applyFont="1" applyFill="1" applyBorder="1" applyAlignment="1">
      <alignment horizontal="right" vertical="center" shrinkToFit="1"/>
    </xf>
    <xf numFmtId="0" fontId="33" fillId="0" borderId="102" xfId="29" applyFont="1" applyBorder="1">
      <alignment vertical="center"/>
    </xf>
    <xf numFmtId="0" fontId="33" fillId="0" borderId="158" xfId="29" applyFont="1" applyBorder="1">
      <alignment vertical="center"/>
    </xf>
    <xf numFmtId="0" fontId="33" fillId="0" borderId="149" xfId="29" applyFont="1" applyBorder="1">
      <alignment vertical="center"/>
    </xf>
    <xf numFmtId="0" fontId="35" fillId="0" borderId="149" xfId="29" applyFont="1" applyBorder="1" applyAlignment="1">
      <alignment horizontal="right" vertical="center" shrinkToFit="1"/>
    </xf>
    <xf numFmtId="196" fontId="35" fillId="15" borderId="149" xfId="29" applyNumberFormat="1" applyFont="1" applyFill="1" applyBorder="1" applyAlignment="1">
      <alignment horizontal="right" vertical="center" shrinkToFit="1"/>
    </xf>
    <xf numFmtId="0" fontId="35" fillId="0" borderId="158" xfId="29" applyFont="1" applyBorder="1" applyAlignment="1">
      <alignment horizontal="right" vertical="center" shrinkToFit="1"/>
    </xf>
    <xf numFmtId="0" fontId="57" fillId="0" borderId="150" xfId="29" applyBorder="1">
      <alignment vertical="center"/>
    </xf>
    <xf numFmtId="0" fontId="66" fillId="0" borderId="150" xfId="29" applyFont="1" applyBorder="1">
      <alignment vertical="center"/>
    </xf>
    <xf numFmtId="0" fontId="107" fillId="0" borderId="152" xfId="29" applyFont="1" applyBorder="1" applyAlignment="1">
      <alignment horizontal="center" vertical="center" wrapText="1"/>
    </xf>
    <xf numFmtId="0" fontId="58" fillId="0" borderId="28" xfId="23" applyFont="1" applyBorder="1" applyAlignment="1">
      <alignment horizontal="center" vertical="center"/>
    </xf>
    <xf numFmtId="0" fontId="58" fillId="0" borderId="29" xfId="23" applyFont="1" applyBorder="1" applyAlignment="1">
      <alignment horizontal="center" vertical="center"/>
    </xf>
    <xf numFmtId="0" fontId="58" fillId="0" borderId="30" xfId="23" applyFont="1" applyBorder="1" applyAlignment="1">
      <alignment horizontal="center" vertical="center"/>
    </xf>
    <xf numFmtId="0" fontId="58" fillId="0" borderId="31" xfId="23" applyFont="1" applyBorder="1" applyAlignment="1">
      <alignment horizontal="center" vertical="center"/>
    </xf>
    <xf numFmtId="0" fontId="58" fillId="0" borderId="32" xfId="23" applyFont="1" applyBorder="1" applyAlignment="1">
      <alignment horizontal="center" vertical="center"/>
    </xf>
    <xf numFmtId="0" fontId="58" fillId="0" borderId="33" xfId="23" applyFont="1" applyBorder="1" applyAlignment="1">
      <alignment horizontal="center" vertical="center"/>
    </xf>
    <xf numFmtId="0" fontId="58" fillId="0" borderId="34" xfId="23" applyFont="1" applyBorder="1" applyAlignment="1">
      <alignment horizontal="center" vertical="center"/>
    </xf>
    <xf numFmtId="0" fontId="58" fillId="0" borderId="35" xfId="23" applyFont="1" applyBorder="1" applyAlignment="1">
      <alignment horizontal="center" vertical="center"/>
    </xf>
    <xf numFmtId="0" fontId="58" fillId="0" borderId="36" xfId="23" applyFont="1" applyBorder="1" applyAlignment="1">
      <alignment horizontal="center" vertical="center"/>
    </xf>
    <xf numFmtId="0" fontId="59" fillId="0" borderId="66" xfId="23" applyFont="1" applyBorder="1" applyAlignment="1">
      <alignment horizontal="center" vertical="center"/>
    </xf>
    <xf numFmtId="0" fontId="63" fillId="0" borderId="55" xfId="23" applyFont="1" applyBorder="1" applyAlignment="1">
      <alignment horizontal="center" vertical="center" wrapText="1"/>
    </xf>
    <xf numFmtId="0" fontId="63" fillId="0" borderId="38" xfId="23" applyFont="1" applyBorder="1" applyAlignment="1">
      <alignment horizontal="center" vertical="center"/>
    </xf>
    <xf numFmtId="0" fontId="60" fillId="0" borderId="121" xfId="23" applyFont="1" applyBorder="1" applyAlignment="1">
      <alignment horizontal="center" vertical="center" textRotation="255"/>
    </xf>
    <xf numFmtId="0" fontId="33" fillId="8" borderId="115" xfId="23" applyFont="1" applyFill="1" applyBorder="1" applyAlignment="1">
      <alignment horizontal="left" vertical="center" wrapText="1"/>
    </xf>
    <xf numFmtId="0" fontId="33" fillId="8" borderId="116" xfId="23" applyFont="1" applyFill="1" applyBorder="1" applyAlignment="1">
      <alignment horizontal="left" vertical="center"/>
    </xf>
    <xf numFmtId="0" fontId="33" fillId="8" borderId="114" xfId="23" applyFont="1" applyFill="1" applyBorder="1" applyAlignment="1">
      <alignment horizontal="left" vertical="center"/>
    </xf>
    <xf numFmtId="0" fontId="61" fillId="8" borderId="66" xfId="23" applyFont="1" applyFill="1" applyBorder="1" applyAlignment="1">
      <alignment horizontal="center" vertical="center" textRotation="255"/>
    </xf>
    <xf numFmtId="0" fontId="61" fillId="8" borderId="122" xfId="23" applyFont="1" applyFill="1" applyBorder="1" applyAlignment="1">
      <alignment horizontal="center" vertical="center" textRotation="255"/>
    </xf>
    <xf numFmtId="0" fontId="33" fillId="8" borderId="74" xfId="23" applyFont="1" applyFill="1" applyBorder="1" applyAlignment="1">
      <alignment horizontal="left" vertical="center" wrapText="1"/>
    </xf>
    <xf numFmtId="0" fontId="33" fillId="8" borderId="73" xfId="23" applyFont="1" applyFill="1" applyBorder="1" applyAlignment="1">
      <alignment horizontal="left" vertical="center" wrapText="1"/>
    </xf>
    <xf numFmtId="0" fontId="33" fillId="8" borderId="64" xfId="23" applyFont="1" applyFill="1" applyBorder="1" applyAlignment="1">
      <alignment horizontal="left" vertical="center" wrapText="1"/>
    </xf>
    <xf numFmtId="0" fontId="33" fillId="8" borderId="71" xfId="23" applyFont="1" applyFill="1" applyBorder="1" applyAlignment="1">
      <alignment horizontal="left" vertical="center" wrapText="1"/>
    </xf>
    <xf numFmtId="0" fontId="33" fillId="8" borderId="123" xfId="23" applyFont="1" applyFill="1" applyBorder="1" applyAlignment="1">
      <alignment horizontal="left" vertical="center" wrapText="1"/>
    </xf>
    <xf numFmtId="0" fontId="33" fillId="8" borderId="124" xfId="23" applyFont="1" applyFill="1" applyBorder="1" applyAlignment="1">
      <alignment horizontal="left" vertical="center" wrapText="1"/>
    </xf>
    <xf numFmtId="0" fontId="33" fillId="8" borderId="123" xfId="23" applyFont="1" applyFill="1" applyBorder="1" applyAlignment="1">
      <alignment horizontal="left" vertical="center"/>
    </xf>
    <xf numFmtId="0" fontId="33" fillId="8" borderId="125" xfId="23" applyFont="1" applyFill="1" applyBorder="1" applyAlignment="1">
      <alignment horizontal="left" vertical="center"/>
    </xf>
    <xf numFmtId="0" fontId="33" fillId="8" borderId="126" xfId="23" applyFont="1" applyFill="1" applyBorder="1" applyAlignment="1">
      <alignment horizontal="left" vertical="center"/>
    </xf>
    <xf numFmtId="0" fontId="60" fillId="0" borderId="106" xfId="23" applyFont="1" applyBorder="1" applyAlignment="1">
      <alignment horizontal="center" vertical="center" textRotation="255"/>
    </xf>
    <xf numFmtId="0" fontId="60" fillId="0" borderId="7" xfId="23" applyFont="1" applyBorder="1" applyAlignment="1">
      <alignment horizontal="center" vertical="center" textRotation="255"/>
    </xf>
    <xf numFmtId="0" fontId="60" fillId="0" borderId="18" xfId="23" applyFont="1" applyBorder="1" applyAlignment="1">
      <alignment horizontal="center" vertical="center" textRotation="255"/>
    </xf>
    <xf numFmtId="0" fontId="60" fillId="0" borderId="19" xfId="23" applyFont="1" applyBorder="1" applyAlignment="1">
      <alignment horizontal="center" vertical="center" textRotation="255"/>
    </xf>
    <xf numFmtId="0" fontId="33" fillId="0" borderId="64" xfId="23" applyFont="1" applyBorder="1" applyAlignment="1">
      <alignment horizontal="left" vertical="center"/>
    </xf>
    <xf numFmtId="0" fontId="33" fillId="0" borderId="73" xfId="23" applyFont="1" applyBorder="1" applyAlignment="1">
      <alignment horizontal="left" vertical="center"/>
    </xf>
    <xf numFmtId="0" fontId="62" fillId="8" borderId="74" xfId="23" applyFont="1" applyFill="1" applyBorder="1" applyAlignment="1">
      <alignment horizontal="left" vertical="center"/>
    </xf>
    <xf numFmtId="0" fontId="62" fillId="8" borderId="64" xfId="23" applyFont="1" applyFill="1" applyBorder="1" applyAlignment="1">
      <alignment horizontal="left" vertical="center"/>
    </xf>
    <xf numFmtId="0" fontId="62" fillId="8" borderId="73" xfId="23" applyFont="1" applyFill="1" applyBorder="1" applyAlignment="1">
      <alignment horizontal="left" vertical="center"/>
    </xf>
    <xf numFmtId="0" fontId="33" fillId="8" borderId="39" xfId="23" applyFont="1" applyFill="1" applyBorder="1" applyAlignment="1">
      <alignment horizontal="left" vertical="center" wrapText="1"/>
    </xf>
    <xf numFmtId="0" fontId="33" fillId="8" borderId="115" xfId="23" applyFont="1" applyFill="1" applyBorder="1" applyAlignment="1">
      <alignment horizontal="left" vertical="center"/>
    </xf>
    <xf numFmtId="0" fontId="63" fillId="8" borderId="12" xfId="23" applyFont="1" applyFill="1" applyBorder="1" applyAlignment="1">
      <alignment horizontal="center" vertical="center"/>
    </xf>
    <xf numFmtId="0" fontId="63" fillId="8" borderId="108" xfId="23" applyFont="1" applyFill="1" applyBorder="1" applyAlignment="1">
      <alignment horizontal="center" vertical="center"/>
    </xf>
    <xf numFmtId="0" fontId="63" fillId="8" borderId="64" xfId="23" applyFont="1" applyFill="1" applyBorder="1" applyAlignment="1">
      <alignment horizontal="center" vertical="center"/>
    </xf>
    <xf numFmtId="0" fontId="63" fillId="8" borderId="71" xfId="23" applyFont="1" applyFill="1" applyBorder="1" applyAlignment="1">
      <alignment horizontal="center" vertical="center"/>
    </xf>
    <xf numFmtId="0" fontId="62" fillId="8" borderId="88" xfId="23" applyFont="1" applyFill="1" applyBorder="1" applyAlignment="1">
      <alignment horizontal="center" vertical="center" textRotation="255"/>
    </xf>
    <xf numFmtId="0" fontId="62" fillId="8" borderId="37" xfId="23" applyFont="1" applyFill="1" applyBorder="1" applyAlignment="1">
      <alignment horizontal="center" vertical="center" textRotation="255"/>
    </xf>
    <xf numFmtId="0" fontId="109" fillId="8" borderId="123" xfId="23" applyFont="1" applyFill="1" applyBorder="1" applyAlignment="1">
      <alignment horizontal="center" vertical="center" wrapText="1"/>
    </xf>
    <xf numFmtId="0" fontId="109" fillId="8" borderId="125" xfId="23" applyFont="1" applyFill="1" applyBorder="1" applyAlignment="1">
      <alignment horizontal="center" vertical="center" wrapText="1"/>
    </xf>
    <xf numFmtId="0" fontId="109" fillId="8" borderId="126" xfId="23" applyFont="1" applyFill="1" applyBorder="1" applyAlignment="1">
      <alignment horizontal="center" vertical="center" wrapText="1"/>
    </xf>
    <xf numFmtId="0" fontId="33" fillId="8" borderId="88" xfId="23" applyFont="1" applyFill="1" applyBorder="1" applyAlignment="1">
      <alignment horizontal="left" vertical="center" wrapText="1"/>
    </xf>
    <xf numFmtId="0" fontId="33" fillId="8" borderId="116" xfId="23" applyFont="1" applyFill="1" applyBorder="1" applyAlignment="1">
      <alignment horizontal="left" vertical="center" wrapText="1"/>
    </xf>
    <xf numFmtId="0" fontId="33" fillId="8" borderId="75" xfId="23" applyFont="1" applyFill="1" applyBorder="1" applyAlignment="1">
      <alignment horizontal="left" vertical="center" wrapText="1"/>
    </xf>
    <xf numFmtId="0" fontId="109" fillId="8" borderId="115" xfId="23" applyFont="1" applyFill="1" applyBorder="1" applyAlignment="1">
      <alignment horizontal="center" vertical="center" wrapText="1"/>
    </xf>
    <xf numFmtId="0" fontId="109" fillId="8" borderId="116" xfId="23" applyFont="1" applyFill="1" applyBorder="1" applyAlignment="1">
      <alignment horizontal="center" vertical="center" wrapText="1"/>
    </xf>
    <xf numFmtId="0" fontId="33" fillId="8" borderId="127" xfId="23" applyFont="1" applyFill="1" applyBorder="1" applyAlignment="1">
      <alignment horizontal="left" vertical="center" wrapText="1"/>
    </xf>
    <xf numFmtId="0" fontId="33" fillId="8" borderId="125" xfId="23" applyFont="1" applyFill="1" applyBorder="1" applyAlignment="1">
      <alignment horizontal="left" vertical="center" wrapText="1"/>
    </xf>
    <xf numFmtId="0" fontId="33" fillId="8" borderId="126" xfId="23" applyFont="1" applyFill="1" applyBorder="1" applyAlignment="1">
      <alignment horizontal="left" vertical="center" wrapText="1"/>
    </xf>
    <xf numFmtId="0" fontId="57" fillId="0" borderId="141" xfId="10" applyBorder="1" applyAlignment="1">
      <alignment horizontal="center" vertical="center" wrapText="1"/>
    </xf>
    <xf numFmtId="0" fontId="57" fillId="0" borderId="137" xfId="10" applyBorder="1" applyAlignment="1">
      <alignment horizontal="center" vertical="center"/>
    </xf>
    <xf numFmtId="0" fontId="57" fillId="0" borderId="142" xfId="10" applyBorder="1" applyAlignment="1">
      <alignment horizontal="center" vertical="center"/>
    </xf>
    <xf numFmtId="0" fontId="57" fillId="0" borderId="143" xfId="10" applyBorder="1" applyAlignment="1" applyProtection="1">
      <alignment horizontal="left" vertical="center" wrapText="1" indent="1"/>
      <protection locked="0"/>
    </xf>
    <xf numFmtId="0" fontId="57" fillId="0" borderId="137" xfId="10" applyBorder="1" applyAlignment="1" applyProtection="1">
      <alignment horizontal="left" vertical="center" wrapText="1" indent="1"/>
      <protection locked="0"/>
    </xf>
    <xf numFmtId="0" fontId="57" fillId="0" borderId="144" xfId="10" applyBorder="1" applyAlignment="1" applyProtection="1">
      <alignment horizontal="left" vertical="center" wrapText="1" indent="1"/>
      <protection locked="0"/>
    </xf>
    <xf numFmtId="0" fontId="57" fillId="0" borderId="121" xfId="10" applyBorder="1" applyAlignment="1">
      <alignment horizontal="center" vertical="center" wrapText="1" shrinkToFit="1"/>
    </xf>
    <xf numFmtId="0" fontId="57" fillId="0" borderId="125" xfId="10" applyBorder="1" applyAlignment="1">
      <alignment horizontal="center" vertical="center" wrapText="1" shrinkToFit="1"/>
    </xf>
    <xf numFmtId="0" fontId="57" fillId="0" borderId="140" xfId="10" applyBorder="1" applyAlignment="1">
      <alignment horizontal="center" vertical="center" wrapText="1" shrinkToFit="1"/>
    </xf>
    <xf numFmtId="38" fontId="117" fillId="0" borderId="116" xfId="9" applyFont="1" applyFill="1" applyBorder="1" applyAlignment="1" applyProtection="1">
      <alignment horizontal="center" vertical="center" shrinkToFit="1"/>
      <protection locked="0"/>
    </xf>
    <xf numFmtId="38" fontId="117" fillId="0" borderId="114" xfId="9" applyFont="1" applyFill="1" applyBorder="1" applyAlignment="1" applyProtection="1">
      <alignment horizontal="center" vertical="center" shrinkToFit="1"/>
      <protection locked="0"/>
    </xf>
    <xf numFmtId="0" fontId="57" fillId="0" borderId="115" xfId="10" applyBorder="1" applyAlignment="1">
      <alignment horizontal="center" vertical="center" wrapText="1" shrinkToFit="1"/>
    </xf>
    <xf numFmtId="0" fontId="57" fillId="0" borderId="116" xfId="10" applyBorder="1" applyAlignment="1">
      <alignment horizontal="center" vertical="center" wrapText="1" shrinkToFit="1"/>
    </xf>
    <xf numFmtId="0" fontId="57" fillId="0" borderId="117" xfId="10" applyBorder="1" applyAlignment="1">
      <alignment horizontal="center" vertical="center" wrapText="1" shrinkToFit="1"/>
    </xf>
    <xf numFmtId="38" fontId="57" fillId="0" borderId="115" xfId="9" applyFont="1" applyFill="1" applyBorder="1" applyAlignment="1" applyProtection="1">
      <alignment horizontal="center" vertical="center" shrinkToFit="1"/>
    </xf>
    <xf numFmtId="38" fontId="57" fillId="0" borderId="116" xfId="9" applyFont="1" applyFill="1" applyBorder="1" applyAlignment="1" applyProtection="1">
      <alignment horizontal="center" vertical="center" shrinkToFit="1"/>
    </xf>
    <xf numFmtId="38" fontId="57" fillId="0" borderId="117" xfId="9" applyFont="1" applyFill="1" applyBorder="1" applyAlignment="1" applyProtection="1">
      <alignment horizontal="center" vertical="center" shrinkToFit="1"/>
    </xf>
    <xf numFmtId="38" fontId="117" fillId="0" borderId="75" xfId="9" applyFont="1" applyFill="1" applyBorder="1" applyAlignment="1" applyProtection="1">
      <alignment horizontal="center" vertical="center" shrinkToFit="1"/>
      <protection locked="0"/>
    </xf>
    <xf numFmtId="0" fontId="68" fillId="0" borderId="70" xfId="10" applyFont="1" applyBorder="1" applyAlignment="1">
      <alignment horizontal="center" vertical="center" shrinkToFit="1"/>
    </xf>
    <xf numFmtId="0" fontId="68" fillId="0" borderId="64" xfId="10" applyFont="1" applyBorder="1" applyAlignment="1">
      <alignment horizontal="center" vertical="center" shrinkToFit="1"/>
    </xf>
    <xf numFmtId="0" fontId="68" fillId="0" borderId="72" xfId="10" applyFont="1" applyBorder="1" applyAlignment="1">
      <alignment horizontal="center" vertical="center" shrinkToFit="1"/>
    </xf>
    <xf numFmtId="38" fontId="117" fillId="0" borderId="128" xfId="9" applyFont="1" applyFill="1" applyBorder="1" applyAlignment="1" applyProtection="1">
      <alignment horizontal="center" vertical="center"/>
      <protection locked="0"/>
    </xf>
    <xf numFmtId="38" fontId="117" fillId="0" borderId="64" xfId="9" applyFont="1" applyFill="1" applyBorder="1" applyAlignment="1" applyProtection="1">
      <alignment horizontal="center" vertical="center"/>
      <protection locked="0"/>
    </xf>
    <xf numFmtId="38" fontId="117" fillId="0" borderId="72" xfId="9" applyFont="1" applyFill="1" applyBorder="1" applyAlignment="1" applyProtection="1">
      <alignment horizontal="center" vertical="center"/>
      <protection locked="0"/>
    </xf>
    <xf numFmtId="0" fontId="57" fillId="0" borderId="128" xfId="10" applyBorder="1" applyAlignment="1" applyProtection="1">
      <alignment horizontal="left" vertical="center" indent="1"/>
      <protection locked="0"/>
    </xf>
    <xf numFmtId="0" fontId="57" fillId="0" borderId="64" xfId="10" applyBorder="1" applyAlignment="1" applyProtection="1">
      <alignment horizontal="left" vertical="center" indent="1"/>
      <protection locked="0"/>
    </xf>
    <xf numFmtId="0" fontId="57" fillId="0" borderId="73" xfId="10" applyBorder="1" applyAlignment="1" applyProtection="1">
      <alignment horizontal="left" vertical="center" indent="1"/>
      <protection locked="0"/>
    </xf>
    <xf numFmtId="38" fontId="68" fillId="0" borderId="74" xfId="9" applyFont="1" applyFill="1" applyBorder="1" applyAlignment="1" applyProtection="1">
      <alignment horizontal="center" vertical="center"/>
    </xf>
    <xf numFmtId="38" fontId="68" fillId="0" borderId="64" xfId="9" applyFont="1" applyFill="1" applyBorder="1" applyAlignment="1" applyProtection="1">
      <alignment horizontal="center" vertical="center"/>
    </xf>
    <xf numFmtId="38" fontId="68" fillId="0" borderId="72" xfId="9" applyFont="1" applyFill="1" applyBorder="1" applyAlignment="1" applyProtection="1">
      <alignment horizontal="center" vertical="center"/>
    </xf>
    <xf numFmtId="38" fontId="118" fillId="0" borderId="128" xfId="9" applyFont="1" applyFill="1" applyBorder="1" applyAlignment="1" applyProtection="1">
      <alignment horizontal="left" vertical="center" wrapText="1" indent="1" shrinkToFit="1"/>
      <protection locked="0"/>
    </xf>
    <xf numFmtId="38" fontId="118" fillId="0" borderId="64" xfId="9" applyFont="1" applyFill="1" applyBorder="1" applyAlignment="1" applyProtection="1">
      <alignment horizontal="left" vertical="center" wrapText="1" indent="1" shrinkToFit="1"/>
      <protection locked="0"/>
    </xf>
    <xf numFmtId="38" fontId="118" fillId="0" borderId="71" xfId="9" applyFont="1" applyFill="1" applyBorder="1" applyAlignment="1" applyProtection="1">
      <alignment horizontal="left" vertical="center" wrapText="1" indent="1" shrinkToFit="1"/>
      <protection locked="0"/>
    </xf>
    <xf numFmtId="191" fontId="116" fillId="0" borderId="116" xfId="17" applyNumberFormat="1" applyFont="1" applyFill="1" applyBorder="1" applyAlignment="1" applyProtection="1">
      <alignment horizontal="center" vertical="center" shrinkToFit="1"/>
      <protection locked="0"/>
    </xf>
    <xf numFmtId="0" fontId="68" fillId="0" borderId="18" xfId="10" applyFont="1" applyBorder="1" applyAlignment="1">
      <alignment horizontal="center" vertical="center" wrapText="1"/>
    </xf>
    <xf numFmtId="0" fontId="68" fillId="0" borderId="0" xfId="10" applyFont="1" applyAlignment="1">
      <alignment horizontal="center" vertical="center" wrapText="1"/>
    </xf>
    <xf numFmtId="0" fontId="68" fillId="0" borderId="1" xfId="10" applyFont="1" applyBorder="1" applyAlignment="1">
      <alignment horizontal="center" vertical="center" wrapText="1"/>
    </xf>
    <xf numFmtId="0" fontId="68" fillId="0" borderId="8" xfId="10" applyFont="1" applyBorder="1" applyAlignment="1">
      <alignment horizontal="center" vertical="center" wrapText="1"/>
    </xf>
    <xf numFmtId="0" fontId="68" fillId="0" borderId="9" xfId="10" applyFont="1" applyBorder="1" applyAlignment="1">
      <alignment horizontal="center" vertical="center" wrapText="1"/>
    </xf>
    <xf numFmtId="0" fontId="68" fillId="0" borderId="10" xfId="10" applyFont="1" applyBorder="1" applyAlignment="1">
      <alignment horizontal="center" vertical="center" wrapText="1"/>
    </xf>
    <xf numFmtId="0" fontId="57" fillId="0" borderId="138" xfId="10" applyBorder="1" applyAlignment="1">
      <alignment horizontal="center" vertical="center" shrinkToFit="1"/>
    </xf>
    <xf numFmtId="0" fontId="123" fillId="0" borderId="123" xfId="0" applyFont="1" applyBorder="1" applyAlignment="1">
      <alignment horizontal="center" vertical="center" wrapText="1" shrinkToFit="1"/>
    </xf>
    <xf numFmtId="0" fontId="123" fillId="0" borderId="125" xfId="0" applyFont="1" applyBorder="1" applyAlignment="1">
      <alignment horizontal="center" vertical="center" wrapText="1" shrinkToFit="1"/>
    </xf>
    <xf numFmtId="191" fontId="86" fillId="0" borderId="125" xfId="17" applyNumberFormat="1" applyFont="1" applyFill="1" applyBorder="1" applyAlignment="1" applyProtection="1">
      <alignment horizontal="center" vertical="center" shrinkToFit="1"/>
    </xf>
    <xf numFmtId="0" fontId="123" fillId="0" borderId="123" xfId="0" applyFont="1" applyBorder="1" applyAlignment="1">
      <alignment horizontal="center" vertical="center" shrinkToFit="1"/>
    </xf>
    <xf numFmtId="0" fontId="123" fillId="0" borderId="140" xfId="0" applyFont="1" applyBorder="1" applyAlignment="1">
      <alignment horizontal="center" vertical="center" shrinkToFit="1"/>
    </xf>
    <xf numFmtId="0" fontId="123" fillId="0" borderId="125" xfId="0" applyFont="1" applyBorder="1" applyAlignment="1" applyProtection="1">
      <alignment horizontal="left" vertical="center" indent="1" shrinkToFit="1"/>
      <protection locked="0"/>
    </xf>
    <xf numFmtId="0" fontId="123" fillId="0" borderId="126" xfId="0" applyFont="1" applyBorder="1" applyAlignment="1" applyProtection="1">
      <alignment horizontal="left" vertical="center" indent="1" shrinkToFit="1"/>
      <protection locked="0"/>
    </xf>
    <xf numFmtId="0" fontId="124" fillId="0" borderId="139" xfId="0" applyFont="1" applyBorder="1" applyAlignment="1">
      <alignment horizontal="right" vertical="center" shrinkToFit="1"/>
    </xf>
    <xf numFmtId="0" fontId="124" fillId="0" borderId="125" xfId="0" applyFont="1" applyBorder="1" applyAlignment="1">
      <alignment horizontal="right" vertical="center" shrinkToFit="1"/>
    </xf>
    <xf numFmtId="0" fontId="68" fillId="0" borderId="92" xfId="10" applyFont="1" applyBorder="1" applyAlignment="1">
      <alignment horizontal="center" vertical="center" wrapText="1"/>
    </xf>
    <xf numFmtId="0" fontId="68" fillId="0" borderId="12" xfId="10" applyFont="1" applyBorder="1" applyAlignment="1">
      <alignment horizontal="center" vertical="center" wrapText="1"/>
    </xf>
    <xf numFmtId="0" fontId="68" fillId="0" borderId="56" xfId="10" applyFont="1" applyBorder="1" applyAlignment="1">
      <alignment horizontal="center" vertical="center" wrapText="1"/>
    </xf>
    <xf numFmtId="0" fontId="57" fillId="0" borderId="74" xfId="10" applyBorder="1" applyAlignment="1">
      <alignment horizontal="center" vertical="center" shrinkToFit="1"/>
    </xf>
    <xf numFmtId="0" fontId="57" fillId="0" borderId="64" xfId="10" applyBorder="1" applyAlignment="1">
      <alignment horizontal="center" vertical="center" shrinkToFit="1"/>
    </xf>
    <xf numFmtId="0" fontId="57" fillId="0" borderId="72" xfId="10" applyBorder="1" applyAlignment="1">
      <alignment horizontal="center" vertical="center" shrinkToFit="1"/>
    </xf>
    <xf numFmtId="181" fontId="113" fillId="0" borderId="128" xfId="10" applyNumberFormat="1" applyFont="1" applyBorder="1" applyAlignment="1" applyProtection="1">
      <alignment horizontal="center" vertical="center" shrinkToFit="1"/>
      <protection locked="0"/>
    </xf>
    <xf numFmtId="181" fontId="113" fillId="0" borderId="64" xfId="10" applyNumberFormat="1" applyFont="1" applyBorder="1" applyAlignment="1" applyProtection="1">
      <alignment horizontal="center" vertical="center" shrinkToFit="1"/>
      <protection locked="0"/>
    </xf>
    <xf numFmtId="181" fontId="113" fillId="0" borderId="73" xfId="10" applyNumberFormat="1" applyFont="1" applyBorder="1" applyAlignment="1" applyProtection="1">
      <alignment horizontal="center" vertical="center" shrinkToFit="1"/>
      <protection locked="0"/>
    </xf>
    <xf numFmtId="0" fontId="116" fillId="0" borderId="128" xfId="0" applyFont="1" applyBorder="1" applyAlignment="1" applyProtection="1">
      <alignment horizontal="center" vertical="center" shrinkToFit="1"/>
      <protection locked="0"/>
    </xf>
    <xf numFmtId="0" fontId="116" fillId="0" borderId="64" xfId="0" applyFont="1" applyBorder="1" applyAlignment="1" applyProtection="1">
      <alignment horizontal="center" vertical="center" shrinkToFit="1"/>
      <protection locked="0"/>
    </xf>
    <xf numFmtId="0" fontId="116" fillId="0" borderId="71" xfId="0" applyFont="1" applyBorder="1" applyAlignment="1" applyProtection="1">
      <alignment horizontal="center" vertical="center" shrinkToFit="1"/>
      <protection locked="0"/>
    </xf>
    <xf numFmtId="0" fontId="57" fillId="0" borderId="116" xfId="10" applyBorder="1" applyAlignment="1">
      <alignment horizontal="center" vertical="center"/>
    </xf>
    <xf numFmtId="0" fontId="114" fillId="0" borderId="116" xfId="10" applyFont="1" applyBorder="1" applyAlignment="1" applyProtection="1">
      <alignment horizontal="center" vertical="center"/>
      <protection locked="0"/>
    </xf>
    <xf numFmtId="0" fontId="114" fillId="0" borderId="114" xfId="10" applyFont="1" applyBorder="1" applyAlignment="1" applyProtection="1">
      <alignment horizontal="center" vertical="center"/>
      <protection locked="0"/>
    </xf>
    <xf numFmtId="0" fontId="57" fillId="0" borderId="115" xfId="10" applyBorder="1" applyAlignment="1">
      <alignment horizontal="center" vertical="center"/>
    </xf>
    <xf numFmtId="0" fontId="114" fillId="0" borderId="116" xfId="10" applyFont="1" applyBorder="1" applyAlignment="1" applyProtection="1">
      <alignment horizontal="center" vertical="center" shrinkToFit="1"/>
      <protection locked="0"/>
    </xf>
    <xf numFmtId="0" fontId="7" fillId="0" borderId="57" xfId="0" applyFont="1" applyBorder="1" applyAlignment="1">
      <alignment horizontal="center" vertical="center"/>
    </xf>
    <xf numFmtId="0" fontId="7" fillId="0" borderId="129" xfId="0" applyFont="1" applyBorder="1" applyAlignment="1">
      <alignment horizontal="center" vertical="center"/>
    </xf>
    <xf numFmtId="0" fontId="7" fillId="0" borderId="131" xfId="0" applyFont="1" applyBorder="1" applyAlignment="1">
      <alignment horizontal="center" vertical="center"/>
    </xf>
    <xf numFmtId="0" fontId="112" fillId="0" borderId="51" xfId="0" applyFont="1" applyBorder="1" applyAlignment="1" applyProtection="1">
      <alignment horizontal="left" vertical="center" wrapText="1" indent="1"/>
      <protection locked="0"/>
    </xf>
    <xf numFmtId="0" fontId="112" fillId="0" borderId="41" xfId="0" applyFont="1" applyBorder="1" applyAlignment="1" applyProtection="1">
      <alignment horizontal="left" vertical="center" wrapText="1" indent="1"/>
      <protection locked="0"/>
    </xf>
    <xf numFmtId="0" fontId="112" fillId="0" borderId="43" xfId="0" applyFont="1" applyBorder="1" applyAlignment="1" applyProtection="1">
      <alignment horizontal="left" vertical="center" wrapText="1" indent="1"/>
      <protection locked="0"/>
    </xf>
    <xf numFmtId="0" fontId="7" fillId="0" borderId="65" xfId="0" applyFont="1" applyBorder="1" applyAlignment="1">
      <alignment horizontal="center" vertical="center"/>
    </xf>
    <xf numFmtId="0" fontId="7" fillId="0" borderId="66" xfId="0" applyFont="1" applyBorder="1" applyAlignment="1">
      <alignment horizontal="center" vertical="center"/>
    </xf>
    <xf numFmtId="0" fontId="7" fillId="0" borderId="67" xfId="0" applyFont="1" applyBorder="1" applyAlignment="1">
      <alignment horizontal="center" vertical="center"/>
    </xf>
    <xf numFmtId="0" fontId="113" fillId="0" borderId="64" xfId="10" applyFont="1" applyBorder="1" applyAlignment="1" applyProtection="1">
      <alignment horizontal="center" vertical="center"/>
      <protection locked="0"/>
    </xf>
    <xf numFmtId="0" fontId="113" fillId="0" borderId="73" xfId="10" applyFont="1" applyBorder="1" applyAlignment="1" applyProtection="1">
      <alignment horizontal="center" vertical="center"/>
      <protection locked="0"/>
    </xf>
    <xf numFmtId="181" fontId="115" fillId="0" borderId="64" xfId="10" applyNumberFormat="1" applyFont="1" applyBorder="1" applyAlignment="1" applyProtection="1">
      <alignment horizontal="center" vertical="center" shrinkToFit="1"/>
      <protection locked="0"/>
    </xf>
    <xf numFmtId="0" fontId="110" fillId="0" borderId="116" xfId="0" applyFont="1" applyBorder="1" applyAlignment="1" applyProtection="1">
      <alignment horizontal="center" vertical="center"/>
      <protection locked="0"/>
    </xf>
    <xf numFmtId="0" fontId="7" fillId="0" borderId="132" xfId="0" applyFont="1" applyBorder="1" applyAlignment="1">
      <alignment horizontal="center" vertical="center"/>
    </xf>
    <xf numFmtId="0" fontId="7" fillId="0" borderId="133" xfId="0" applyFont="1" applyBorder="1" applyAlignment="1">
      <alignment horizontal="center" vertical="center"/>
    </xf>
    <xf numFmtId="0" fontId="7" fillId="0" borderId="134" xfId="0" applyFont="1" applyBorder="1" applyAlignment="1">
      <alignment horizontal="center" vertical="center"/>
    </xf>
    <xf numFmtId="0" fontId="7" fillId="0" borderId="135" xfId="0" applyFont="1" applyBorder="1" applyAlignment="1">
      <alignment horizontal="center" vertical="center"/>
    </xf>
    <xf numFmtId="0" fontId="7" fillId="0" borderId="135" xfId="0" applyFont="1" applyBorder="1" applyAlignment="1">
      <alignment horizontal="center" vertical="center" shrinkToFit="1"/>
    </xf>
    <xf numFmtId="0" fontId="7" fillId="0" borderId="133" xfId="0" applyFont="1" applyBorder="1" applyAlignment="1">
      <alignment horizontal="center" vertical="center" shrinkToFit="1"/>
    </xf>
    <xf numFmtId="0" fontId="7" fillId="0" borderId="134" xfId="0" applyFont="1" applyBorder="1" applyAlignment="1">
      <alignment horizontal="center" vertical="center" shrinkToFit="1"/>
    </xf>
    <xf numFmtId="0" fontId="7" fillId="0" borderId="136" xfId="0" applyFont="1" applyBorder="1" applyAlignment="1">
      <alignment horizontal="center" vertical="center" shrinkToFit="1"/>
    </xf>
    <xf numFmtId="0" fontId="110" fillId="0" borderId="49" xfId="0" applyFont="1" applyBorder="1" applyAlignment="1" applyProtection="1">
      <alignment horizontal="center" vertical="center" shrinkToFit="1"/>
      <protection locked="0"/>
    </xf>
    <xf numFmtId="0" fontId="110" fillId="0" borderId="90" xfId="0" applyFont="1" applyBorder="1" applyAlignment="1" applyProtection="1">
      <alignment horizontal="center" vertical="center" shrinkToFit="1"/>
      <protection locked="0"/>
    </xf>
    <xf numFmtId="0" fontId="110" fillId="0" borderId="47" xfId="0" applyFont="1" applyBorder="1" applyAlignment="1" applyProtection="1">
      <alignment horizontal="center" vertical="center" shrinkToFit="1"/>
      <protection locked="0"/>
    </xf>
    <xf numFmtId="0" fontId="110" fillId="0" borderId="48" xfId="0" applyFont="1" applyBorder="1" applyAlignment="1" applyProtection="1">
      <alignment horizontal="center" vertical="center" shrinkToFit="1"/>
      <protection locked="0"/>
    </xf>
    <xf numFmtId="0" fontId="110" fillId="0" borderId="46" xfId="0" applyFont="1" applyBorder="1" applyAlignment="1" applyProtection="1">
      <alignment horizontal="center" vertical="center" shrinkToFit="1"/>
      <protection locked="0"/>
    </xf>
    <xf numFmtId="0" fontId="110" fillId="0" borderId="54" xfId="0" applyFont="1" applyBorder="1" applyAlignment="1" applyProtection="1">
      <alignment horizontal="center" vertical="center" shrinkToFit="1"/>
      <protection locked="0"/>
    </xf>
    <xf numFmtId="0" fontId="110" fillId="0" borderId="44" xfId="0" applyFont="1" applyBorder="1" applyAlignment="1" applyProtection="1">
      <alignment horizontal="center" vertical="center" shrinkToFit="1"/>
      <protection locked="0"/>
    </xf>
    <xf numFmtId="0" fontId="111" fillId="0" borderId="47" xfId="0" applyFont="1" applyBorder="1" applyAlignment="1" applyProtection="1">
      <alignment horizontal="center" vertical="center" shrinkToFit="1"/>
      <protection locked="0"/>
    </xf>
    <xf numFmtId="0" fontId="111" fillId="0" borderId="90" xfId="0" applyFont="1" applyBorder="1" applyAlignment="1" applyProtection="1">
      <alignment horizontal="center" vertical="center" shrinkToFit="1"/>
      <protection locked="0"/>
    </xf>
    <xf numFmtId="0" fontId="111" fillId="0" borderId="46" xfId="0" applyFont="1" applyBorder="1" applyAlignment="1" applyProtection="1">
      <alignment horizontal="center" vertical="center" shrinkToFit="1"/>
      <protection locked="0"/>
    </xf>
    <xf numFmtId="0" fontId="7" fillId="0" borderId="57" xfId="0" applyFont="1" applyBorder="1" applyAlignment="1">
      <alignment horizontal="center" vertical="center" wrapText="1"/>
    </xf>
    <xf numFmtId="0" fontId="7" fillId="0" borderId="129" xfId="0" applyFont="1" applyBorder="1" applyAlignment="1">
      <alignment horizontal="center" vertical="center" wrapText="1"/>
    </xf>
    <xf numFmtId="0" fontId="7" fillId="0" borderId="131" xfId="0" applyFont="1" applyBorder="1" applyAlignment="1">
      <alignment horizontal="center" vertical="center" wrapText="1"/>
    </xf>
    <xf numFmtId="0" fontId="112" fillId="0" borderId="8" xfId="0" applyFont="1" applyBorder="1" applyAlignment="1" applyProtection="1">
      <alignment horizontal="left" vertical="center" wrapText="1" indent="1"/>
      <protection locked="0"/>
    </xf>
    <xf numFmtId="0" fontId="112" fillId="0" borderId="9" xfId="0" applyFont="1" applyBorder="1" applyAlignment="1" applyProtection="1">
      <alignment horizontal="left" vertical="center" wrapText="1" indent="1"/>
      <protection locked="0"/>
    </xf>
    <xf numFmtId="0" fontId="112" fillId="0" borderId="21" xfId="0" applyFont="1" applyBorder="1" applyAlignment="1" applyProtection="1">
      <alignment horizontal="left" vertical="center" wrapText="1" indent="1"/>
      <protection locked="0"/>
    </xf>
    <xf numFmtId="0" fontId="7" fillId="0" borderId="92" xfId="0" applyFont="1" applyBorder="1" applyAlignment="1">
      <alignment horizontal="center" vertical="center" wrapText="1"/>
    </xf>
    <xf numFmtId="0" fontId="7" fillId="0" borderId="12" xfId="0" applyFont="1" applyBorder="1" applyAlignment="1">
      <alignment horizontal="center" vertical="center" wrapText="1"/>
    </xf>
    <xf numFmtId="181" fontId="110" fillId="0" borderId="128" xfId="0" applyNumberFormat="1" applyFont="1" applyBorder="1" applyAlignment="1" applyProtection="1">
      <alignment horizontal="center" vertical="center"/>
      <protection locked="0"/>
    </xf>
    <xf numFmtId="181" fontId="110" fillId="0" borderId="64" xfId="0" applyNumberFormat="1" applyFont="1" applyBorder="1" applyAlignment="1" applyProtection="1">
      <alignment horizontal="center" vertical="center"/>
      <protection locked="0"/>
    </xf>
    <xf numFmtId="181" fontId="110" fillId="0" borderId="73" xfId="0" applyNumberFormat="1" applyFont="1" applyBorder="1" applyAlignment="1" applyProtection="1">
      <alignment horizontal="center" vertical="center"/>
      <protection locked="0"/>
    </xf>
    <xf numFmtId="0" fontId="7" fillId="0" borderId="55" xfId="0" applyFont="1" applyBorder="1" applyAlignment="1">
      <alignment horizontal="center" vertical="center" wrapText="1"/>
    </xf>
    <xf numFmtId="49" fontId="110" fillId="0" borderId="128" xfId="0" quotePrefix="1" applyNumberFormat="1" applyFont="1" applyBorder="1" applyAlignment="1" applyProtection="1">
      <alignment horizontal="center" vertical="center"/>
      <protection locked="0"/>
    </xf>
    <xf numFmtId="49" fontId="110" fillId="0" borderId="64" xfId="0" applyNumberFormat="1" applyFont="1" applyBorder="1" applyAlignment="1" applyProtection="1">
      <alignment horizontal="center" vertical="center"/>
      <protection locked="0"/>
    </xf>
    <xf numFmtId="49" fontId="110" fillId="0" borderId="71" xfId="0" applyNumberFormat="1" applyFont="1" applyBorder="1" applyAlignment="1" applyProtection="1">
      <alignment horizontal="center" vertical="center"/>
      <protection locked="0"/>
    </xf>
    <xf numFmtId="0" fontId="7" fillId="0" borderId="61" xfId="0" applyFont="1" applyBorder="1" applyAlignment="1">
      <alignment horizontal="center" vertical="center"/>
    </xf>
    <xf numFmtId="0" fontId="7" fillId="0" borderId="62" xfId="0" applyFont="1" applyBorder="1" applyAlignment="1">
      <alignment horizontal="center" vertical="center"/>
    </xf>
    <xf numFmtId="0" fontId="7" fillId="0" borderId="89" xfId="0" applyFont="1" applyBorder="1" applyAlignment="1">
      <alignment horizontal="center" vertical="center"/>
    </xf>
    <xf numFmtId="0" fontId="7" fillId="0" borderId="130" xfId="0" applyFont="1" applyBorder="1" applyAlignment="1">
      <alignment horizontal="center" vertical="center"/>
    </xf>
    <xf numFmtId="0" fontId="7" fillId="0" borderId="63" xfId="0" applyFont="1" applyBorder="1" applyAlignment="1">
      <alignment horizontal="center" vertical="center"/>
    </xf>
    <xf numFmtId="0" fontId="0" fillId="0" borderId="50" xfId="0" applyBorder="1" applyAlignment="1">
      <alignment horizontal="center" vertical="center" shrinkToFit="1"/>
    </xf>
    <xf numFmtId="0" fontId="7" fillId="0" borderId="50" xfId="0" applyFont="1" applyBorder="1" applyAlignment="1">
      <alignment horizontal="center" vertical="center"/>
    </xf>
    <xf numFmtId="182" fontId="82" fillId="0" borderId="0" xfId="0" applyNumberFormat="1" applyFont="1" applyAlignment="1">
      <alignment horizontal="center" vertical="center"/>
    </xf>
    <xf numFmtId="0" fontId="91" fillId="0" borderId="0" xfId="0" applyFont="1" applyAlignment="1">
      <alignment horizontal="center" vertical="center"/>
    </xf>
    <xf numFmtId="182" fontId="95" fillId="0" borderId="0" xfId="0" applyNumberFormat="1" applyFont="1" applyAlignment="1">
      <alignment horizontal="center" vertical="center" shrinkToFit="1"/>
    </xf>
    <xf numFmtId="0" fontId="79" fillId="6" borderId="116" xfId="10" applyFont="1" applyFill="1" applyBorder="1" applyAlignment="1" applyProtection="1">
      <alignment horizontal="center" vertical="center"/>
      <protection locked="0"/>
    </xf>
    <xf numFmtId="0" fontId="79" fillId="6" borderId="114" xfId="10" applyFont="1" applyFill="1" applyBorder="1" applyAlignment="1" applyProtection="1">
      <alignment horizontal="center" vertical="center"/>
      <protection locked="0"/>
    </xf>
    <xf numFmtId="0" fontId="79" fillId="7" borderId="116" xfId="10" applyFont="1" applyFill="1" applyBorder="1" applyAlignment="1" applyProtection="1">
      <alignment horizontal="center" vertical="center" shrinkToFit="1"/>
      <protection locked="0"/>
    </xf>
    <xf numFmtId="0" fontId="95" fillId="7" borderId="116" xfId="0" applyFont="1" applyFill="1" applyBorder="1" applyAlignment="1" applyProtection="1">
      <alignment horizontal="center" vertical="center"/>
      <protection locked="0"/>
    </xf>
    <xf numFmtId="181" fontId="68" fillId="0" borderId="128" xfId="10" applyNumberFormat="1" applyFont="1" applyBorder="1" applyAlignment="1" applyProtection="1">
      <alignment horizontal="center" vertical="center" shrinkToFit="1"/>
      <protection locked="0"/>
    </xf>
    <xf numFmtId="181" fontId="68" fillId="0" borderId="64" xfId="10" applyNumberFormat="1" applyFont="1" applyBorder="1" applyAlignment="1" applyProtection="1">
      <alignment horizontal="center" vertical="center" shrinkToFit="1"/>
      <protection locked="0"/>
    </xf>
    <xf numFmtId="181" fontId="68" fillId="7" borderId="64" xfId="10" applyNumberFormat="1" applyFont="1" applyFill="1" applyBorder="1" applyAlignment="1" applyProtection="1">
      <alignment horizontal="center" vertical="center" shrinkToFit="1"/>
      <protection locked="0"/>
    </xf>
    <xf numFmtId="181" fontId="68" fillId="7" borderId="73" xfId="10" applyNumberFormat="1" applyFont="1" applyFill="1" applyBorder="1" applyAlignment="1" applyProtection="1">
      <alignment horizontal="center" vertical="center" shrinkToFit="1"/>
      <protection locked="0"/>
    </xf>
    <xf numFmtId="191" fontId="86" fillId="7" borderId="116" xfId="17" applyNumberFormat="1" applyFont="1" applyFill="1" applyBorder="1" applyAlignment="1" applyProtection="1">
      <alignment horizontal="center" vertical="center" shrinkToFit="1"/>
      <protection locked="0"/>
    </xf>
    <xf numFmtId="0" fontId="86" fillId="0" borderId="139" xfId="0" applyFont="1" applyBorder="1" applyAlignment="1">
      <alignment horizontal="right" vertical="center" shrinkToFit="1"/>
    </xf>
    <xf numFmtId="0" fontId="86" fillId="0" borderId="125" xfId="0" applyFont="1" applyBorder="1" applyAlignment="1">
      <alignment horizontal="right" vertical="center" shrinkToFit="1"/>
    </xf>
    <xf numFmtId="0" fontId="18" fillId="3" borderId="50" xfId="0" applyFont="1" applyFill="1" applyBorder="1" applyAlignment="1">
      <alignment horizontal="center" vertical="center"/>
    </xf>
    <xf numFmtId="49" fontId="92" fillId="8" borderId="128" xfId="0" quotePrefix="1" applyNumberFormat="1" applyFont="1" applyFill="1" applyBorder="1" applyAlignment="1" applyProtection="1">
      <alignment horizontal="center" vertical="center"/>
      <protection locked="0"/>
    </xf>
    <xf numFmtId="49" fontId="92" fillId="8" borderId="64" xfId="0" applyNumberFormat="1" applyFont="1" applyFill="1" applyBorder="1" applyAlignment="1" applyProtection="1">
      <alignment horizontal="center" vertical="center"/>
      <protection locked="0"/>
    </xf>
    <xf numFmtId="49" fontId="92" fillId="8" borderId="71" xfId="0" applyNumberFormat="1" applyFont="1" applyFill="1" applyBorder="1" applyAlignment="1" applyProtection="1">
      <alignment horizontal="center" vertical="center"/>
      <protection locked="0"/>
    </xf>
    <xf numFmtId="0" fontId="18" fillId="6" borderId="50" xfId="0" applyFont="1" applyFill="1" applyBorder="1" applyAlignment="1">
      <alignment horizontal="center" vertical="center" shrinkToFit="1"/>
    </xf>
    <xf numFmtId="0" fontId="18" fillId="8" borderId="50" xfId="0" applyFont="1" applyFill="1" applyBorder="1" applyAlignment="1">
      <alignment horizontal="center" vertical="center"/>
    </xf>
    <xf numFmtId="0" fontId="7" fillId="8" borderId="51" xfId="0" applyFont="1" applyFill="1" applyBorder="1" applyAlignment="1" applyProtection="1">
      <alignment horizontal="left" vertical="center" wrapText="1" indent="1"/>
      <protection locked="0"/>
    </xf>
    <xf numFmtId="0" fontId="7" fillId="8" borderId="41" xfId="0" applyFont="1" applyFill="1" applyBorder="1" applyAlignment="1" applyProtection="1">
      <alignment horizontal="left" vertical="center" wrapText="1" indent="1"/>
      <protection locked="0"/>
    </xf>
    <xf numFmtId="0" fontId="7" fillId="8" borderId="43" xfId="0" applyFont="1" applyFill="1" applyBorder="1" applyAlignment="1" applyProtection="1">
      <alignment horizontal="left" vertical="center" wrapText="1" indent="1"/>
      <protection locked="0"/>
    </xf>
    <xf numFmtId="181" fontId="92" fillId="3" borderId="128" xfId="0" applyNumberFormat="1" applyFont="1" applyFill="1" applyBorder="1" applyAlignment="1" applyProtection="1">
      <alignment horizontal="center" vertical="center"/>
      <protection locked="0"/>
    </xf>
    <xf numFmtId="181" fontId="92" fillId="3" borderId="64" xfId="0" applyNumberFormat="1" applyFont="1" applyFill="1" applyBorder="1" applyAlignment="1" applyProtection="1">
      <alignment horizontal="center" vertical="center"/>
      <protection locked="0"/>
    </xf>
    <xf numFmtId="181" fontId="92" fillId="3" borderId="73" xfId="0" applyNumberFormat="1" applyFont="1" applyFill="1" applyBorder="1" applyAlignment="1" applyProtection="1">
      <alignment horizontal="center" vertical="center"/>
      <protection locked="0"/>
    </xf>
    <xf numFmtId="0" fontId="95" fillId="6" borderId="54" xfId="0" applyFont="1" applyFill="1" applyBorder="1" applyAlignment="1" applyProtection="1">
      <alignment horizontal="center" vertical="center" shrinkToFit="1"/>
      <protection locked="0"/>
    </xf>
    <xf numFmtId="0" fontId="95" fillId="6" borderId="44" xfId="0" applyFont="1" applyFill="1" applyBorder="1" applyAlignment="1" applyProtection="1">
      <alignment horizontal="center" vertical="center" shrinkToFit="1"/>
      <protection locked="0"/>
    </xf>
    <xf numFmtId="0" fontId="95" fillId="6" borderId="47" xfId="0" applyFont="1" applyFill="1" applyBorder="1" applyAlignment="1" applyProtection="1">
      <alignment horizontal="center" vertical="center" shrinkToFit="1"/>
      <protection locked="0"/>
    </xf>
    <xf numFmtId="0" fontId="95" fillId="6" borderId="90" xfId="0" applyFont="1" applyFill="1" applyBorder="1" applyAlignment="1" applyProtection="1">
      <alignment horizontal="center" vertical="center" shrinkToFit="1"/>
      <protection locked="0"/>
    </xf>
    <xf numFmtId="0" fontId="95" fillId="6" borderId="48" xfId="0" applyFont="1" applyFill="1" applyBorder="1" applyAlignment="1" applyProtection="1">
      <alignment horizontal="center" vertical="center" shrinkToFit="1"/>
      <protection locked="0"/>
    </xf>
    <xf numFmtId="0" fontId="7" fillId="7" borderId="8" xfId="0" applyFont="1" applyFill="1" applyBorder="1" applyAlignment="1" applyProtection="1">
      <alignment horizontal="left" vertical="center" wrapText="1" indent="1"/>
      <protection locked="0"/>
    </xf>
    <xf numFmtId="0" fontId="7" fillId="7" borderId="9" xfId="0" applyFont="1" applyFill="1" applyBorder="1" applyAlignment="1" applyProtection="1">
      <alignment horizontal="left" vertical="center" wrapText="1" indent="1"/>
      <protection locked="0"/>
    </xf>
    <xf numFmtId="0" fontId="7" fillId="7" borderId="21" xfId="0" applyFont="1" applyFill="1" applyBorder="1" applyAlignment="1" applyProtection="1">
      <alignment horizontal="left" vertical="center" wrapText="1" indent="1"/>
      <protection locked="0"/>
    </xf>
    <xf numFmtId="0" fontId="95" fillId="6" borderId="49" xfId="0" applyFont="1" applyFill="1" applyBorder="1" applyAlignment="1" applyProtection="1">
      <alignment horizontal="center" vertical="center" shrinkToFit="1"/>
      <protection locked="0"/>
    </xf>
    <xf numFmtId="0" fontId="95" fillId="7" borderId="47" xfId="0" applyFont="1" applyFill="1" applyBorder="1" applyAlignment="1" applyProtection="1">
      <alignment horizontal="center" vertical="center" shrinkToFit="1"/>
      <protection locked="0"/>
    </xf>
    <xf numFmtId="0" fontId="95" fillId="7" borderId="90" xfId="0" applyFont="1" applyFill="1" applyBorder="1" applyAlignment="1" applyProtection="1">
      <alignment horizontal="center" vertical="center" shrinkToFit="1"/>
      <protection locked="0"/>
    </xf>
    <xf numFmtId="0" fontId="57" fillId="8" borderId="143" xfId="10" applyFill="1" applyBorder="1" applyAlignment="1" applyProtection="1">
      <alignment horizontal="left" vertical="center" wrapText="1" indent="1"/>
      <protection locked="0"/>
    </xf>
    <xf numFmtId="0" fontId="57" fillId="8" borderId="137" xfId="10" applyFill="1" applyBorder="1" applyAlignment="1" applyProtection="1">
      <alignment horizontal="left" vertical="center" wrapText="1" indent="1"/>
      <protection locked="0"/>
    </xf>
    <xf numFmtId="0" fontId="57" fillId="8" borderId="144" xfId="10" applyFill="1" applyBorder="1" applyAlignment="1" applyProtection="1">
      <alignment horizontal="left" vertical="center" wrapText="1" indent="1"/>
      <protection locked="0"/>
    </xf>
    <xf numFmtId="0" fontId="82" fillId="7" borderId="47" xfId="0" applyFont="1" applyFill="1" applyBorder="1" applyAlignment="1" applyProtection="1">
      <alignment horizontal="center" vertical="center" shrinkToFit="1"/>
      <protection locked="0"/>
    </xf>
    <xf numFmtId="0" fontId="82" fillId="7" borderId="90" xfId="0" applyFont="1" applyFill="1" applyBorder="1" applyAlignment="1" applyProtection="1">
      <alignment horizontal="center" vertical="center" shrinkToFit="1"/>
      <protection locked="0"/>
    </xf>
    <xf numFmtId="0" fontId="82" fillId="7" borderId="46" xfId="0" applyFont="1" applyFill="1" applyBorder="1" applyAlignment="1" applyProtection="1">
      <alignment horizontal="center" vertical="center" shrinkToFit="1"/>
      <protection locked="0"/>
    </xf>
    <xf numFmtId="38" fontId="21" fillId="6" borderId="116" xfId="9" applyFont="1" applyFill="1" applyBorder="1" applyAlignment="1" applyProtection="1">
      <alignment horizontal="center" vertical="center" shrinkToFit="1"/>
      <protection locked="0"/>
    </xf>
    <xf numFmtId="38" fontId="21" fillId="6" borderId="114" xfId="9" applyFont="1" applyFill="1" applyBorder="1" applyAlignment="1" applyProtection="1">
      <alignment horizontal="center" vertical="center" shrinkToFit="1"/>
      <protection locked="0"/>
    </xf>
    <xf numFmtId="38" fontId="21" fillId="6" borderId="128" xfId="9" applyFont="1" applyFill="1" applyBorder="1" applyAlignment="1" applyProtection="1">
      <alignment horizontal="center" vertical="center"/>
      <protection locked="0"/>
    </xf>
    <xf numFmtId="38" fontId="21" fillId="6" borderId="64" xfId="9" applyFont="1" applyFill="1" applyBorder="1" applyAlignment="1" applyProtection="1">
      <alignment horizontal="center" vertical="center"/>
      <protection locked="0"/>
    </xf>
    <xf numFmtId="38" fontId="21" fillId="6" borderId="72" xfId="9" applyFont="1" applyFill="1" applyBorder="1" applyAlignment="1" applyProtection="1">
      <alignment horizontal="center" vertical="center"/>
      <protection locked="0"/>
    </xf>
    <xf numFmtId="38" fontId="21" fillId="6" borderId="75" xfId="9" applyFont="1" applyFill="1" applyBorder="1" applyAlignment="1" applyProtection="1">
      <alignment horizontal="center" vertical="center" shrinkToFit="1"/>
      <protection locked="0"/>
    </xf>
    <xf numFmtId="181" fontId="12" fillId="7" borderId="64" xfId="10" applyNumberFormat="1" applyFont="1" applyFill="1" applyBorder="1" applyAlignment="1" applyProtection="1">
      <alignment horizontal="center" vertical="center" shrinkToFit="1"/>
      <protection locked="0"/>
    </xf>
    <xf numFmtId="0" fontId="68" fillId="6" borderId="64" xfId="10" applyFont="1" applyFill="1" applyBorder="1" applyAlignment="1" applyProtection="1">
      <alignment horizontal="center" vertical="center"/>
      <protection locked="0"/>
    </xf>
    <xf numFmtId="0" fontId="68" fillId="6" borderId="73" xfId="10" applyFont="1" applyFill="1" applyBorder="1" applyAlignment="1" applyProtection="1">
      <alignment horizontal="center" vertical="center"/>
      <protection locked="0"/>
    </xf>
    <xf numFmtId="0" fontId="7" fillId="0" borderId="123" xfId="0" applyFont="1" applyBorder="1" applyAlignment="1">
      <alignment horizontal="center" vertical="center" wrapText="1" shrinkToFit="1"/>
    </xf>
    <xf numFmtId="0" fontId="7" fillId="0" borderId="125" xfId="0" applyFont="1" applyBorder="1" applyAlignment="1">
      <alignment horizontal="center" vertical="center" wrapText="1" shrinkToFit="1"/>
    </xf>
    <xf numFmtId="0" fontId="57" fillId="8" borderId="128" xfId="10" applyFill="1" applyBorder="1" applyAlignment="1" applyProtection="1">
      <alignment horizontal="left" vertical="center" indent="1"/>
      <protection locked="0"/>
    </xf>
    <xf numFmtId="0" fontId="57" fillId="8" borderId="64" xfId="10" applyFill="1" applyBorder="1" applyAlignment="1" applyProtection="1">
      <alignment horizontal="left" vertical="center" indent="1"/>
      <protection locked="0"/>
    </xf>
    <xf numFmtId="0" fontId="57" fillId="8" borderId="73" xfId="10" applyFill="1" applyBorder="1" applyAlignment="1" applyProtection="1">
      <alignment horizontal="left" vertical="center" indent="1"/>
      <protection locked="0"/>
    </xf>
    <xf numFmtId="38" fontId="57" fillId="8" borderId="128" xfId="9" applyFont="1" applyFill="1" applyBorder="1" applyAlignment="1" applyProtection="1">
      <alignment horizontal="left" vertical="center" wrapText="1" indent="1" shrinkToFit="1"/>
      <protection locked="0"/>
    </xf>
    <xf numFmtId="38" fontId="57" fillId="8" borderId="64" xfId="9" applyFont="1" applyFill="1" applyBorder="1" applyAlignment="1" applyProtection="1">
      <alignment horizontal="left" vertical="center" wrapText="1" indent="1" shrinkToFit="1"/>
      <protection locked="0"/>
    </xf>
    <xf numFmtId="38" fontId="57" fillId="8" borderId="71" xfId="9" applyFont="1" applyFill="1" applyBorder="1" applyAlignment="1" applyProtection="1">
      <alignment horizontal="left" vertical="center" wrapText="1" indent="1" shrinkToFit="1"/>
      <protection locked="0"/>
    </xf>
    <xf numFmtId="181" fontId="68" fillId="7" borderId="128" xfId="10" applyNumberFormat="1" applyFont="1" applyFill="1" applyBorder="1" applyAlignment="1" applyProtection="1">
      <alignment horizontal="center" vertical="center" shrinkToFit="1"/>
      <protection locked="0"/>
    </xf>
    <xf numFmtId="0" fontId="86" fillId="6" borderId="128" xfId="0" applyFont="1" applyFill="1" applyBorder="1" applyAlignment="1" applyProtection="1">
      <alignment horizontal="center" vertical="center" shrinkToFit="1"/>
      <protection locked="0"/>
    </xf>
    <xf numFmtId="0" fontId="86" fillId="6" borderId="64" xfId="0" applyFont="1" applyFill="1" applyBorder="1" applyAlignment="1" applyProtection="1">
      <alignment horizontal="center" vertical="center" shrinkToFit="1"/>
      <protection locked="0"/>
    </xf>
    <xf numFmtId="0" fontId="86" fillId="6" borderId="71" xfId="0" applyFont="1" applyFill="1" applyBorder="1" applyAlignment="1" applyProtection="1">
      <alignment horizontal="center" vertical="center" shrinkToFit="1"/>
      <protection locked="0"/>
    </xf>
    <xf numFmtId="0" fontId="95" fillId="3" borderId="47" xfId="0" applyFont="1" applyFill="1" applyBorder="1" applyAlignment="1" applyProtection="1">
      <alignment horizontal="center" vertical="center" shrinkToFit="1"/>
      <protection locked="0"/>
    </xf>
    <xf numFmtId="0" fontId="95" fillId="3" borderId="90" xfId="0" applyFont="1" applyFill="1" applyBorder="1" applyAlignment="1" applyProtection="1">
      <alignment horizontal="center" vertical="center" shrinkToFit="1"/>
      <protection locked="0"/>
    </xf>
    <xf numFmtId="0" fontId="95" fillId="3" borderId="48" xfId="0" applyFont="1" applyFill="1" applyBorder="1" applyAlignment="1" applyProtection="1">
      <alignment horizontal="center" vertical="center" shrinkToFit="1"/>
      <protection locked="0"/>
    </xf>
    <xf numFmtId="0" fontId="95" fillId="8" borderId="47" xfId="0" applyFont="1" applyFill="1" applyBorder="1" applyAlignment="1" applyProtection="1">
      <alignment horizontal="center" vertical="center" shrinkToFit="1"/>
      <protection locked="0"/>
    </xf>
    <xf numFmtId="0" fontId="95" fillId="8" borderId="90" xfId="0" applyFont="1" applyFill="1" applyBorder="1" applyAlignment="1" applyProtection="1">
      <alignment horizontal="center" vertical="center" shrinkToFit="1"/>
      <protection locked="0"/>
    </xf>
    <xf numFmtId="0" fontId="95" fillId="8" borderId="46" xfId="0" applyFont="1" applyFill="1" applyBorder="1" applyAlignment="1" applyProtection="1">
      <alignment horizontal="center" vertical="center" shrinkToFit="1"/>
      <protection locked="0"/>
    </xf>
    <xf numFmtId="181" fontId="68" fillId="7" borderId="76" xfId="10" applyNumberFormat="1" applyFont="1" applyFill="1" applyBorder="1" applyAlignment="1" applyProtection="1">
      <alignment horizontal="center" vertical="center" shrinkToFit="1"/>
      <protection locked="0"/>
    </xf>
    <xf numFmtId="0" fontId="7" fillId="0" borderId="123" xfId="0" applyFont="1" applyBorder="1" applyAlignment="1">
      <alignment horizontal="center" vertical="center" shrinkToFit="1"/>
    </xf>
    <xf numFmtId="0" fontId="7" fillId="0" borderId="140" xfId="0" applyFont="1" applyBorder="1" applyAlignment="1">
      <alignment horizontal="center" vertical="center" shrinkToFit="1"/>
    </xf>
    <xf numFmtId="0" fontId="7" fillId="8" borderId="125" xfId="0" applyFont="1" applyFill="1" applyBorder="1" applyAlignment="1" applyProtection="1">
      <alignment horizontal="left" vertical="center" indent="1" shrinkToFit="1"/>
      <protection locked="0"/>
    </xf>
    <xf numFmtId="0" fontId="7" fillId="8" borderId="126" xfId="0" applyFont="1" applyFill="1" applyBorder="1" applyAlignment="1" applyProtection="1">
      <alignment horizontal="left" vertical="center" indent="1" shrinkToFit="1"/>
      <protection locked="0"/>
    </xf>
    <xf numFmtId="0" fontId="86" fillId="6" borderId="76" xfId="0" applyFont="1" applyFill="1" applyBorder="1" applyAlignment="1" applyProtection="1">
      <alignment horizontal="center" vertical="center" shrinkToFit="1"/>
      <protection locked="0"/>
    </xf>
    <xf numFmtId="0" fontId="28" fillId="0" borderId="0" xfId="0" applyFont="1" applyAlignment="1">
      <alignment horizontal="center" wrapText="1"/>
    </xf>
    <xf numFmtId="0" fontId="28" fillId="0" borderId="1" xfId="0" applyFont="1" applyBorder="1" applyAlignment="1">
      <alignment horizontal="center" wrapText="1"/>
    </xf>
    <xf numFmtId="0" fontId="28" fillId="0" borderId="0" xfId="0" applyFont="1" applyAlignment="1">
      <alignment horizontal="right" vertical="center" wrapText="1"/>
    </xf>
    <xf numFmtId="0" fontId="27" fillId="0" borderId="18" xfId="0" applyFont="1" applyBorder="1" applyAlignment="1">
      <alignment horizontal="center" vertical="center"/>
    </xf>
    <xf numFmtId="0" fontId="28" fillId="0" borderId="92" xfId="0" applyFont="1" applyBorder="1" applyAlignment="1">
      <alignment horizontal="center" vertical="center" textRotation="255"/>
    </xf>
    <xf numFmtId="0" fontId="28" fillId="0" borderId="12" xfId="0" applyFont="1" applyBorder="1" applyAlignment="1">
      <alignment horizontal="center" vertical="center" textRotation="255"/>
    </xf>
    <xf numFmtId="0" fontId="28" fillId="0" borderId="18" xfId="0" applyFont="1" applyBorder="1" applyAlignment="1">
      <alignment horizontal="center" vertical="center" textRotation="255"/>
    </xf>
    <xf numFmtId="0" fontId="28" fillId="0" borderId="0" xfId="0" applyFont="1" applyAlignment="1">
      <alignment horizontal="center" vertical="center" textRotation="255"/>
    </xf>
    <xf numFmtId="0" fontId="28" fillId="0" borderId="8" xfId="0" applyFont="1" applyBorder="1" applyAlignment="1">
      <alignment horizontal="center" vertical="center" textRotation="255"/>
    </xf>
    <xf numFmtId="0" fontId="28" fillId="0" borderId="9" xfId="0" applyFont="1" applyBorder="1" applyAlignment="1">
      <alignment horizontal="center" vertical="center" textRotation="255"/>
    </xf>
    <xf numFmtId="0" fontId="28" fillId="0" borderId="55"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20"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21" xfId="0" applyFont="1" applyBorder="1" applyAlignment="1" applyProtection="1">
      <alignment horizontal="center" vertical="center"/>
      <protection locked="0"/>
    </xf>
    <xf numFmtId="0" fontId="36" fillId="0" borderId="115" xfId="0" applyFont="1" applyBorder="1" applyAlignment="1">
      <alignment horizontal="center" vertical="center" wrapText="1"/>
    </xf>
    <xf numFmtId="0" fontId="36" fillId="0" borderId="116" xfId="0" applyFont="1" applyBorder="1" applyAlignment="1">
      <alignment horizontal="center" vertical="center" wrapText="1"/>
    </xf>
    <xf numFmtId="0" fontId="36" fillId="0" borderId="114" xfId="0" applyFont="1" applyBorder="1" applyAlignment="1">
      <alignment horizontal="center" vertical="center" wrapText="1"/>
    </xf>
    <xf numFmtId="0" fontId="33" fillId="0" borderId="116" xfId="0" applyFont="1" applyBorder="1" applyAlignment="1">
      <alignment horizontal="center" vertical="center" wrapText="1"/>
    </xf>
    <xf numFmtId="0" fontId="33" fillId="0" borderId="114"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10" xfId="0" applyFont="1" applyBorder="1" applyAlignment="1">
      <alignment horizontal="center" vertical="center" wrapText="1"/>
    </xf>
    <xf numFmtId="0" fontId="28" fillId="0" borderId="106" xfId="0" applyFont="1" applyBorder="1" applyAlignment="1">
      <alignment horizontal="center" vertical="center" textRotation="255"/>
    </xf>
    <xf numFmtId="0" fontId="28" fillId="0" borderId="7" xfId="0" applyFont="1" applyBorder="1" applyAlignment="1">
      <alignment horizontal="center" vertical="center" textRotation="255"/>
    </xf>
    <xf numFmtId="0" fontId="32" fillId="0" borderId="115" xfId="0" applyFont="1" applyBorder="1" applyAlignment="1">
      <alignment horizontal="center" vertical="center" wrapText="1"/>
    </xf>
    <xf numFmtId="0" fontId="32" fillId="0" borderId="116" xfId="0" applyFont="1" applyBorder="1" applyAlignment="1">
      <alignment horizontal="center" vertical="center" wrapText="1"/>
    </xf>
    <xf numFmtId="0" fontId="32" fillId="0" borderId="114" xfId="0" applyFont="1" applyBorder="1" applyAlignment="1">
      <alignment horizontal="center" vertical="center" wrapText="1"/>
    </xf>
    <xf numFmtId="0" fontId="34" fillId="0" borderId="115" xfId="0" applyFont="1" applyBorder="1" applyAlignment="1">
      <alignment horizontal="left" vertical="center" wrapText="1"/>
    </xf>
    <xf numFmtId="0" fontId="34" fillId="0" borderId="116" xfId="0" applyFont="1" applyBorder="1" applyAlignment="1">
      <alignment horizontal="left" vertical="center" wrapText="1"/>
    </xf>
    <xf numFmtId="0" fontId="34" fillId="0" borderId="75" xfId="0" applyFont="1" applyBorder="1" applyAlignment="1">
      <alignment horizontal="left" vertical="center" wrapText="1"/>
    </xf>
    <xf numFmtId="0" fontId="35" fillId="0" borderId="11" xfId="0" applyFont="1" applyBorder="1" applyAlignment="1">
      <alignment horizontal="left" vertical="center" wrapText="1"/>
    </xf>
    <xf numFmtId="0" fontId="35" fillId="0" borderId="9" xfId="0" applyFont="1" applyBorder="1" applyAlignment="1">
      <alignment horizontal="left" vertical="center" wrapText="1"/>
    </xf>
    <xf numFmtId="0" fontId="35" fillId="0" borderId="21" xfId="0" applyFont="1" applyBorder="1" applyAlignment="1">
      <alignment horizontal="left" vertical="center" wrapText="1"/>
    </xf>
    <xf numFmtId="0" fontId="28" fillId="0" borderId="74" xfId="0" applyFont="1" applyBorder="1" applyAlignment="1">
      <alignment horizontal="center" vertical="center"/>
    </xf>
    <xf numFmtId="0" fontId="28" fillId="0" borderId="64" xfId="0" applyFont="1" applyBorder="1" applyAlignment="1">
      <alignment horizontal="center" vertical="center"/>
    </xf>
    <xf numFmtId="0" fontId="28" fillId="0" borderId="73" xfId="0" applyFont="1" applyBorder="1" applyAlignment="1">
      <alignment horizontal="center" vertical="center"/>
    </xf>
    <xf numFmtId="0" fontId="28" fillId="0" borderId="71" xfId="0" applyFont="1" applyBorder="1" applyAlignment="1">
      <alignment horizontal="center" vertical="center"/>
    </xf>
    <xf numFmtId="0" fontId="28" fillId="0" borderId="116" xfId="0" applyFont="1" applyBorder="1" applyAlignment="1">
      <alignment horizontal="center" vertical="center"/>
    </xf>
    <xf numFmtId="0" fontId="28" fillId="0" borderId="115" xfId="0" applyFont="1" applyBorder="1" applyAlignment="1">
      <alignment horizontal="center" vertical="center" wrapText="1"/>
    </xf>
    <xf numFmtId="0" fontId="28" fillId="0" borderId="116" xfId="0" applyFont="1" applyBorder="1" applyAlignment="1">
      <alignment horizontal="center" vertical="center" wrapText="1"/>
    </xf>
    <xf numFmtId="0" fontId="28" fillId="0" borderId="114" xfId="0" applyFont="1" applyBorder="1" applyAlignment="1">
      <alignment horizontal="center" vertical="center" wrapText="1"/>
    </xf>
    <xf numFmtId="0" fontId="32" fillId="0" borderId="115" xfId="0" applyFont="1" applyBorder="1" applyAlignment="1">
      <alignment horizontal="left" vertical="center" wrapText="1"/>
    </xf>
    <xf numFmtId="0" fontId="32" fillId="0" borderId="116" xfId="0" applyFont="1" applyBorder="1" applyAlignment="1">
      <alignment horizontal="left" vertical="center" wrapText="1"/>
    </xf>
    <xf numFmtId="0" fontId="32" fillId="0" borderId="114" xfId="0" applyFont="1" applyBorder="1" applyAlignment="1">
      <alignment horizontal="left" vertical="center" wrapText="1"/>
    </xf>
    <xf numFmtId="0" fontId="42" fillId="0" borderId="115" xfId="0" applyFont="1" applyBorder="1" applyAlignment="1">
      <alignment horizontal="center" vertical="center" wrapText="1"/>
    </xf>
    <xf numFmtId="0" fontId="42" fillId="0" borderId="116" xfId="0" applyFont="1" applyBorder="1" applyAlignment="1">
      <alignment horizontal="center" vertical="center" wrapText="1"/>
    </xf>
    <xf numFmtId="0" fontId="42" fillId="0" borderId="75" xfId="0" applyFont="1" applyBorder="1" applyAlignment="1">
      <alignment horizontal="center" vertical="center" wrapText="1"/>
    </xf>
    <xf numFmtId="0" fontId="30" fillId="0" borderId="0" xfId="0" applyFont="1" applyAlignment="1">
      <alignment horizontal="center" vertical="center"/>
    </xf>
    <xf numFmtId="0" fontId="28" fillId="0" borderId="74"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73" xfId="0" applyFont="1" applyBorder="1" applyAlignment="1">
      <alignment horizontal="center" vertical="center" wrapText="1"/>
    </xf>
    <xf numFmtId="0" fontId="28" fillId="0" borderId="109" xfId="0" applyFont="1" applyBorder="1" applyAlignment="1">
      <alignment horizontal="center" vertical="center" textRotation="255" shrinkToFit="1"/>
    </xf>
    <xf numFmtId="0" fontId="28" fillId="0" borderId="13" xfId="0" applyFont="1" applyBorder="1" applyAlignment="1">
      <alignment horizontal="center" vertical="center" textRotation="255" shrinkToFit="1"/>
    </xf>
    <xf numFmtId="0" fontId="28" fillId="0" borderId="15" xfId="0" applyFont="1" applyBorder="1" applyAlignment="1">
      <alignment horizontal="center" vertical="center" textRotation="255" shrinkToFit="1"/>
    </xf>
    <xf numFmtId="0" fontId="28" fillId="0" borderId="115" xfId="0" applyFont="1" applyBorder="1" applyAlignment="1">
      <alignment horizontal="center"/>
    </xf>
    <xf numFmtId="0" fontId="28" fillId="0" borderId="116" xfId="0" applyFont="1" applyBorder="1" applyAlignment="1">
      <alignment horizontal="center"/>
    </xf>
    <xf numFmtId="0" fontId="28" fillId="0" borderId="75" xfId="0" applyFont="1" applyBorder="1" applyAlignment="1">
      <alignment horizontal="center"/>
    </xf>
    <xf numFmtId="177" fontId="34" fillId="0" borderId="116" xfId="0" applyNumberFormat="1" applyFont="1" applyBorder="1" applyAlignment="1">
      <alignment horizontal="left" vertical="center" wrapText="1"/>
    </xf>
    <xf numFmtId="177" fontId="34" fillId="0" borderId="114" xfId="0" applyNumberFormat="1" applyFont="1" applyBorder="1" applyAlignment="1">
      <alignment horizontal="left" vertical="center" wrapText="1"/>
    </xf>
    <xf numFmtId="0" fontId="32" fillId="3" borderId="89" xfId="0" applyFont="1" applyFill="1" applyBorder="1" applyAlignment="1" applyProtection="1">
      <alignment horizontal="left" vertical="center" wrapText="1"/>
      <protection locked="0"/>
    </xf>
    <xf numFmtId="0" fontId="32" fillId="3" borderId="129" xfId="0" applyFont="1" applyFill="1" applyBorder="1" applyAlignment="1" applyProtection="1">
      <alignment horizontal="left" vertical="center" wrapText="1"/>
      <protection locked="0"/>
    </xf>
    <xf numFmtId="0" fontId="32" fillId="3" borderId="131" xfId="0" applyFont="1" applyFill="1" applyBorder="1" applyAlignment="1" applyProtection="1">
      <alignment horizontal="left" vertical="center" wrapText="1"/>
      <protection locked="0"/>
    </xf>
    <xf numFmtId="0" fontId="28" fillId="0" borderId="145" xfId="0" applyFont="1" applyBorder="1" applyAlignment="1">
      <alignment horizontal="center" vertical="center" wrapText="1"/>
    </xf>
    <xf numFmtId="0" fontId="28" fillId="0" borderId="81"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64" xfId="0" applyFont="1" applyBorder="1" applyAlignment="1">
      <alignment horizontal="left" vertical="center"/>
    </xf>
    <xf numFmtId="0" fontId="28" fillId="0" borderId="71" xfId="0" applyFont="1" applyBorder="1" applyAlignment="1">
      <alignment horizontal="left" vertical="center"/>
    </xf>
    <xf numFmtId="0" fontId="32" fillId="3" borderId="116" xfId="0" applyFont="1" applyFill="1" applyBorder="1" applyAlignment="1" applyProtection="1">
      <alignment horizontal="left" vertical="center" wrapText="1" indent="1"/>
      <protection locked="0"/>
    </xf>
    <xf numFmtId="0" fontId="32" fillId="3" borderId="75" xfId="0" applyFont="1" applyFill="1" applyBorder="1" applyAlignment="1" applyProtection="1">
      <alignment horizontal="left" vertical="center" wrapText="1" indent="1"/>
      <protection locked="0"/>
    </xf>
    <xf numFmtId="0" fontId="32" fillId="3" borderId="14" xfId="0" applyFont="1" applyFill="1" applyBorder="1" applyAlignment="1" applyProtection="1">
      <alignment horizontal="left" vertical="center" wrapText="1" indent="1"/>
      <protection locked="0"/>
    </xf>
    <xf numFmtId="0" fontId="32" fillId="3" borderId="0" xfId="0" applyFont="1" applyFill="1" applyAlignment="1" applyProtection="1">
      <alignment horizontal="left" vertical="center" wrapText="1" indent="1"/>
      <protection locked="0"/>
    </xf>
    <xf numFmtId="0" fontId="32" fillId="3" borderId="20" xfId="0" applyFont="1" applyFill="1" applyBorder="1" applyAlignment="1" applyProtection="1">
      <alignment horizontal="left" vertical="center" wrapText="1" indent="1"/>
      <protection locked="0"/>
    </xf>
    <xf numFmtId="0" fontId="32" fillId="3" borderId="82" xfId="0" applyFont="1" applyFill="1" applyBorder="1" applyAlignment="1" applyProtection="1">
      <alignment horizontal="left" vertical="center" wrapText="1" indent="1"/>
      <protection locked="0"/>
    </xf>
    <xf numFmtId="0" fontId="32" fillId="3" borderId="5" xfId="0" applyFont="1" applyFill="1" applyBorder="1" applyAlignment="1" applyProtection="1">
      <alignment horizontal="left" vertical="center" wrapText="1" indent="1"/>
      <protection locked="0"/>
    </xf>
    <xf numFmtId="0" fontId="32" fillId="3" borderId="110" xfId="0" applyFont="1" applyFill="1" applyBorder="1" applyAlignment="1" applyProtection="1">
      <alignment horizontal="left" vertical="center" wrapText="1" indent="1"/>
      <protection locked="0"/>
    </xf>
    <xf numFmtId="0" fontId="32" fillId="3" borderId="91" xfId="0" applyFont="1" applyFill="1" applyBorder="1" applyAlignment="1" applyProtection="1">
      <alignment horizontal="left" vertical="center" wrapText="1" indent="1"/>
      <protection locked="0"/>
    </xf>
    <xf numFmtId="0" fontId="32" fillId="3" borderId="102" xfId="0" applyFont="1" applyFill="1" applyBorder="1" applyAlignment="1" applyProtection="1">
      <alignment horizontal="left" vertical="center" wrapText="1" indent="1"/>
      <protection locked="0"/>
    </xf>
    <xf numFmtId="0" fontId="32" fillId="3" borderId="111" xfId="0" applyFont="1" applyFill="1" applyBorder="1" applyAlignment="1" applyProtection="1">
      <alignment horizontal="left" vertical="center" wrapText="1" indent="1"/>
      <protection locked="0"/>
    </xf>
    <xf numFmtId="0" fontId="32" fillId="3" borderId="17" xfId="0" applyFont="1" applyFill="1" applyBorder="1" applyAlignment="1" applyProtection="1">
      <alignment horizontal="left" vertical="center" wrapText="1" indent="1"/>
      <protection locked="0"/>
    </xf>
    <xf numFmtId="0" fontId="32" fillId="3" borderId="9" xfId="0" applyFont="1" applyFill="1" applyBorder="1" applyAlignment="1" applyProtection="1">
      <alignment horizontal="left" vertical="center" wrapText="1" indent="1"/>
      <protection locked="0"/>
    </xf>
    <xf numFmtId="0" fontId="32" fillId="3" borderId="21" xfId="0" applyFont="1" applyFill="1" applyBorder="1" applyAlignment="1" applyProtection="1">
      <alignment horizontal="left" vertical="center" wrapText="1" indent="1"/>
      <protection locked="0"/>
    </xf>
    <xf numFmtId="0" fontId="36" fillId="0" borderId="115" xfId="0" applyFont="1" applyBorder="1" applyAlignment="1">
      <alignment horizontal="center" vertical="center"/>
    </xf>
    <xf numFmtId="0" fontId="36" fillId="0" borderId="116" xfId="0" applyFont="1" applyBorder="1" applyAlignment="1">
      <alignment horizontal="center" vertical="center"/>
    </xf>
    <xf numFmtId="0" fontId="36" fillId="0" borderId="114" xfId="0" applyFont="1" applyBorder="1" applyAlignment="1">
      <alignment horizontal="center" vertical="center"/>
    </xf>
    <xf numFmtId="0" fontId="36" fillId="0" borderId="11" xfId="0" applyFont="1" applyBorder="1" applyAlignment="1">
      <alignment horizontal="center" vertical="center"/>
    </xf>
    <xf numFmtId="0" fontId="36" fillId="0" borderId="9" xfId="0" applyFont="1" applyBorder="1" applyAlignment="1">
      <alignment horizontal="center" vertical="center"/>
    </xf>
    <xf numFmtId="0" fontId="36" fillId="0" borderId="10" xfId="0" applyFont="1" applyBorder="1" applyAlignment="1">
      <alignment horizontal="center" vertical="center"/>
    </xf>
    <xf numFmtId="0" fontId="32" fillId="0" borderId="11"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10" xfId="0" applyFont="1" applyBorder="1" applyAlignment="1">
      <alignment horizontal="center" vertical="center" wrapText="1"/>
    </xf>
    <xf numFmtId="0" fontId="26" fillId="0" borderId="9" xfId="0" applyFont="1" applyBorder="1" applyAlignment="1">
      <alignment horizontal="left" vertical="top"/>
    </xf>
    <xf numFmtId="0" fontId="29" fillId="0" borderId="106" xfId="0" applyFont="1" applyBorder="1" applyAlignment="1">
      <alignment horizontal="center" vertical="center" textRotation="255"/>
    </xf>
    <xf numFmtId="0" fontId="29" fillId="0" borderId="7" xfId="0" applyFont="1" applyBorder="1" applyAlignment="1">
      <alignment horizontal="center" vertical="center" textRotation="255"/>
    </xf>
    <xf numFmtId="0" fontId="29" fillId="0" borderId="19" xfId="0" applyFont="1" applyBorder="1" applyAlignment="1">
      <alignment horizontal="center" vertical="center" textRotation="255"/>
    </xf>
    <xf numFmtId="0" fontId="42" fillId="0" borderId="115" xfId="0" applyFont="1" applyBorder="1" applyAlignment="1">
      <alignment horizontal="center" vertical="center"/>
    </xf>
    <xf numFmtId="0" fontId="42" fillId="0" borderId="116" xfId="0" applyFont="1" applyBorder="1" applyAlignment="1">
      <alignment horizontal="center" vertical="center"/>
    </xf>
    <xf numFmtId="0" fontId="42" fillId="0" borderId="75" xfId="0" applyFont="1" applyBorder="1" applyAlignment="1">
      <alignment horizontal="center" vertical="center"/>
    </xf>
    <xf numFmtId="0" fontId="42" fillId="0" borderId="11" xfId="0" applyFont="1" applyBorder="1" applyAlignment="1">
      <alignment horizontal="center" vertical="center"/>
    </xf>
    <xf numFmtId="0" fontId="42" fillId="0" borderId="9" xfId="0" applyFont="1" applyBorder="1" applyAlignment="1">
      <alignment horizontal="center" vertical="center"/>
    </xf>
    <xf numFmtId="0" fontId="42" fillId="0" borderId="21" xfId="0" applyFont="1" applyBorder="1" applyAlignment="1">
      <alignment horizontal="center" vertical="center"/>
    </xf>
    <xf numFmtId="0" fontId="39" fillId="0" borderId="138" xfId="0" applyFont="1" applyBorder="1" applyAlignment="1">
      <alignment horizontal="left" vertical="center" wrapText="1"/>
    </xf>
    <xf numFmtId="0" fontId="39" fillId="0" borderId="138" xfId="0" applyFont="1" applyBorder="1" applyAlignment="1">
      <alignment vertical="center" wrapText="1"/>
    </xf>
    <xf numFmtId="0" fontId="43" fillId="0" borderId="138" xfId="0" applyFont="1" applyBorder="1" applyAlignment="1">
      <alignment horizontal="left" vertical="center"/>
    </xf>
    <xf numFmtId="0" fontId="26" fillId="0" borderId="115" xfId="0" applyFont="1" applyBorder="1" applyAlignment="1">
      <alignment horizontal="center" vertical="center" textRotation="255"/>
    </xf>
    <xf numFmtId="0" fontId="26" fillId="0" borderId="116" xfId="0" applyFont="1" applyBorder="1" applyAlignment="1">
      <alignment horizontal="center" vertical="center" textRotation="255"/>
    </xf>
    <xf numFmtId="0" fontId="26" fillId="0" borderId="0" xfId="0" applyFont="1" applyAlignment="1">
      <alignment horizontal="center" vertical="center" textRotation="255"/>
    </xf>
    <xf numFmtId="0" fontId="28" fillId="0" borderId="115" xfId="0" applyFont="1" applyBorder="1" applyAlignment="1">
      <alignment horizontal="left" vertical="center" wrapText="1"/>
    </xf>
    <xf numFmtId="0" fontId="28" fillId="0" borderId="116" xfId="0" applyFont="1" applyBorder="1" applyAlignment="1">
      <alignment horizontal="left" vertical="center" wrapText="1"/>
    </xf>
    <xf numFmtId="0" fontId="28" fillId="0" borderId="114" xfId="0" applyFont="1" applyBorder="1" applyAlignment="1">
      <alignment horizontal="left" vertical="center" wrapText="1"/>
    </xf>
    <xf numFmtId="0" fontId="28" fillId="0" borderId="0" xfId="0" applyFont="1" applyAlignment="1">
      <alignment horizontal="left" vertical="center" wrapText="1"/>
    </xf>
    <xf numFmtId="0" fontId="28" fillId="0" borderId="1" xfId="0" applyFont="1" applyBorder="1" applyAlignment="1">
      <alignment horizontal="left" vertical="center" wrapText="1"/>
    </xf>
    <xf numFmtId="0" fontId="26" fillId="0" borderId="116" xfId="0" applyFont="1" applyBorder="1" applyAlignment="1">
      <alignment horizontal="center" vertical="center" wrapText="1"/>
    </xf>
    <xf numFmtId="0" fontId="26" fillId="0" borderId="114"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0" xfId="0" applyFont="1" applyAlignment="1">
      <alignment horizontal="center" vertical="center" wrapText="1"/>
    </xf>
    <xf numFmtId="0" fontId="26" fillId="0" borderId="1"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0" fontId="33" fillId="0" borderId="12" xfId="0" applyFont="1" applyBorder="1" applyAlignment="1">
      <alignment horizontal="left" wrapText="1"/>
    </xf>
    <xf numFmtId="49" fontId="32" fillId="3" borderId="129" xfId="0" applyNumberFormat="1" applyFont="1" applyFill="1" applyBorder="1" applyAlignment="1" applyProtection="1">
      <alignment horizontal="left" vertical="center"/>
      <protection locked="0"/>
    </xf>
    <xf numFmtId="0" fontId="26" fillId="3" borderId="129" xfId="0" applyFont="1" applyFill="1" applyBorder="1" applyAlignment="1">
      <alignment horizontal="center" vertical="center"/>
    </xf>
    <xf numFmtId="0" fontId="32" fillId="3" borderId="129" xfId="0" applyFont="1" applyFill="1" applyBorder="1" applyAlignment="1" applyProtection="1">
      <alignment horizontal="left" vertical="center"/>
      <protection locked="0"/>
    </xf>
    <xf numFmtId="0" fontId="26" fillId="0" borderId="64" xfId="0" applyFont="1" applyBorder="1" applyAlignment="1">
      <alignment horizontal="center" vertical="center"/>
    </xf>
    <xf numFmtId="0" fontId="26" fillId="0" borderId="73" xfId="0" applyFont="1" applyBorder="1" applyAlignment="1">
      <alignment horizontal="center" vertical="center"/>
    </xf>
    <xf numFmtId="0" fontId="26" fillId="0" borderId="74" xfId="0" applyFont="1" applyBorder="1" applyAlignment="1">
      <alignment horizontal="center" vertical="center" wrapText="1"/>
    </xf>
    <xf numFmtId="0" fontId="26" fillId="0" borderId="64" xfId="0" applyFont="1" applyBorder="1" applyAlignment="1">
      <alignment horizontal="center" vertical="center" wrapText="1"/>
    </xf>
    <xf numFmtId="0" fontId="26" fillId="0" borderId="73" xfId="0" applyFont="1" applyBorder="1" applyAlignment="1">
      <alignment horizontal="center" vertical="center" wrapText="1"/>
    </xf>
    <xf numFmtId="0" fontId="33" fillId="0" borderId="64" xfId="0" applyFont="1" applyBorder="1" applyAlignment="1">
      <alignment horizontal="center" vertical="center" wrapText="1"/>
    </xf>
    <xf numFmtId="0" fontId="33" fillId="0" borderId="64" xfId="0" applyFont="1" applyBorder="1" applyAlignment="1">
      <alignment horizontal="center" vertical="center"/>
    </xf>
    <xf numFmtId="0" fontId="33" fillId="0" borderId="71" xfId="0" applyFont="1" applyBorder="1" applyAlignment="1">
      <alignment horizontal="center" vertical="center"/>
    </xf>
    <xf numFmtId="0" fontId="37" fillId="0" borderId="138" xfId="0" applyFont="1" applyBorder="1" applyAlignment="1">
      <alignment horizontal="left" vertical="center"/>
    </xf>
    <xf numFmtId="0" fontId="43" fillId="0" borderId="138" xfId="0" applyFont="1" applyBorder="1" applyAlignment="1">
      <alignment horizontal="left" vertical="center" wrapText="1"/>
    </xf>
    <xf numFmtId="0" fontId="26" fillId="3" borderId="116" xfId="0" applyFont="1" applyFill="1" applyBorder="1" applyAlignment="1">
      <alignment horizontal="left" vertical="center" wrapText="1"/>
    </xf>
    <xf numFmtId="0" fontId="27" fillId="0" borderId="138" xfId="0" applyFont="1" applyBorder="1" applyAlignment="1">
      <alignment horizontal="center" vertical="center"/>
    </xf>
    <xf numFmtId="0" fontId="32" fillId="3" borderId="90" xfId="0" applyFont="1" applyFill="1" applyBorder="1" applyAlignment="1" applyProtection="1">
      <alignment horizontal="left" vertical="center"/>
      <protection locked="0"/>
    </xf>
    <xf numFmtId="0" fontId="26" fillId="0" borderId="23" xfId="0" applyFont="1" applyBorder="1" applyAlignment="1">
      <alignment horizontal="center" vertical="center" textRotation="255"/>
    </xf>
    <xf numFmtId="0" fontId="26" fillId="0" borderId="24" xfId="0" applyFont="1" applyBorder="1" applyAlignment="1">
      <alignment horizontal="center" vertical="center" textRotation="255"/>
    </xf>
    <xf numFmtId="0" fontId="107" fillId="0" borderId="91" xfId="4" applyFont="1" applyBorder="1" applyAlignment="1">
      <alignment horizontal="center" wrapText="1"/>
    </xf>
    <xf numFmtId="0" fontId="107" fillId="0" borderId="102" xfId="4" applyFont="1" applyBorder="1" applyAlignment="1">
      <alignment horizontal="center" wrapText="1"/>
    </xf>
    <xf numFmtId="0" fontId="107" fillId="0" borderId="112" xfId="4" applyFont="1" applyBorder="1" applyAlignment="1">
      <alignment horizontal="center" wrapText="1"/>
    </xf>
    <xf numFmtId="0" fontId="107" fillId="0" borderId="82" xfId="4" applyFont="1" applyBorder="1" applyAlignment="1">
      <alignment horizontal="center" wrapText="1"/>
    </xf>
    <xf numFmtId="0" fontId="107" fillId="0" borderId="5" xfId="4" applyFont="1" applyBorder="1" applyAlignment="1">
      <alignment horizontal="center" wrapText="1"/>
    </xf>
    <xf numFmtId="0" fontId="107" fillId="0" borderId="100" xfId="4" applyFont="1" applyBorder="1" applyAlignment="1">
      <alignment horizontal="center" wrapText="1"/>
    </xf>
    <xf numFmtId="0" fontId="107" fillId="0" borderId="119" xfId="4" applyFont="1" applyBorder="1" applyAlignment="1">
      <alignment horizontal="center" vertical="center" wrapText="1"/>
    </xf>
    <xf numFmtId="0" fontId="107" fillId="0" borderId="118" xfId="4" applyFont="1" applyBorder="1" applyAlignment="1">
      <alignment horizontal="center" vertical="center" wrapText="1"/>
    </xf>
    <xf numFmtId="0" fontId="107" fillId="0" borderId="80" xfId="4" applyFont="1" applyBorder="1" applyAlignment="1">
      <alignment horizontal="center" vertical="center" wrapText="1"/>
    </xf>
    <xf numFmtId="0" fontId="107" fillId="0" borderId="81" xfId="4" applyFont="1" applyBorder="1" applyAlignment="1">
      <alignment horizontal="center" vertical="center" wrapText="1"/>
    </xf>
    <xf numFmtId="0" fontId="107" fillId="0" borderId="86" xfId="4" applyFont="1" applyBorder="1" applyAlignment="1">
      <alignment horizontal="center" vertical="center" wrapText="1"/>
    </xf>
    <xf numFmtId="0" fontId="107" fillId="0" borderId="87" xfId="4" applyFont="1" applyBorder="1" applyAlignment="1">
      <alignment horizontal="center" vertical="center" wrapText="1"/>
    </xf>
    <xf numFmtId="176" fontId="107" fillId="0" borderId="91" xfId="4" applyNumberFormat="1" applyFont="1" applyBorder="1" applyAlignment="1">
      <alignment horizontal="right" vertical="center" wrapText="1"/>
    </xf>
    <xf numFmtId="176" fontId="107" fillId="0" borderId="102" xfId="4" applyNumberFormat="1" applyFont="1" applyBorder="1" applyAlignment="1">
      <alignment horizontal="right" vertical="center" wrapText="1"/>
    </xf>
    <xf numFmtId="176" fontId="107" fillId="0" borderId="82" xfId="4" applyNumberFormat="1" applyFont="1" applyBorder="1" applyAlignment="1">
      <alignment horizontal="right" vertical="center" wrapText="1"/>
    </xf>
    <xf numFmtId="176" fontId="107" fillId="0" borderId="5" xfId="4" applyNumberFormat="1" applyFont="1" applyBorder="1" applyAlignment="1">
      <alignment horizontal="right" vertical="center" wrapText="1"/>
    </xf>
    <xf numFmtId="190" fontId="53" fillId="5" borderId="91" xfId="10" applyNumberFormat="1" applyFont="1" applyFill="1" applyBorder="1" applyAlignment="1">
      <alignment horizontal="center" vertical="center" wrapText="1"/>
    </xf>
    <xf numFmtId="190" fontId="53" fillId="5" borderId="102" xfId="10" applyNumberFormat="1" applyFont="1" applyFill="1" applyBorder="1" applyAlignment="1">
      <alignment horizontal="center" vertical="center" wrapText="1"/>
    </xf>
    <xf numFmtId="190" fontId="53" fillId="5" borderId="118" xfId="10" applyNumberFormat="1" applyFont="1" applyFill="1" applyBorder="1" applyAlignment="1">
      <alignment horizontal="center" vertical="center" wrapText="1"/>
    </xf>
    <xf numFmtId="0" fontId="107" fillId="0" borderId="91" xfId="4" applyFont="1" applyBorder="1" applyAlignment="1">
      <alignment vertical="center" wrapText="1"/>
    </xf>
    <xf numFmtId="0" fontId="107" fillId="0" borderId="118" xfId="4" applyFont="1" applyBorder="1" applyAlignment="1">
      <alignment vertical="center" wrapText="1"/>
    </xf>
    <xf numFmtId="0" fontId="107" fillId="0" borderId="82" xfId="4" applyFont="1" applyBorder="1" applyAlignment="1">
      <alignment vertical="center" wrapText="1"/>
    </xf>
    <xf numFmtId="0" fontId="107" fillId="0" borderId="81" xfId="4" applyFont="1" applyBorder="1" applyAlignment="1">
      <alignment vertical="center" wrapText="1"/>
    </xf>
    <xf numFmtId="190" fontId="34" fillId="5" borderId="5" xfId="11" applyNumberFormat="1" applyFont="1" applyFill="1" applyBorder="1" applyAlignment="1">
      <alignment horizontal="center" vertical="center"/>
    </xf>
    <xf numFmtId="190" fontId="34" fillId="5" borderId="81" xfId="11" applyNumberFormat="1" applyFont="1" applyFill="1" applyBorder="1" applyAlignment="1">
      <alignment horizontal="center" vertical="center"/>
    </xf>
    <xf numFmtId="0" fontId="107" fillId="0" borderId="102" xfId="4" applyFont="1" applyBorder="1" applyAlignment="1">
      <alignment vertical="center" wrapText="1"/>
    </xf>
    <xf numFmtId="0" fontId="107" fillId="0" borderId="5" xfId="4" applyFont="1" applyBorder="1" applyAlignment="1">
      <alignment vertical="center" wrapText="1"/>
    </xf>
    <xf numFmtId="38" fontId="107" fillId="0" borderId="91" xfId="3" applyFont="1" applyBorder="1" applyAlignment="1">
      <alignment horizontal="center" vertical="center" wrapText="1"/>
    </xf>
    <xf numFmtId="38" fontId="107" fillId="0" borderId="102" xfId="3" applyFont="1" applyBorder="1" applyAlignment="1">
      <alignment horizontal="center" vertical="center" wrapText="1"/>
    </xf>
    <xf numFmtId="38" fontId="107" fillId="0" borderId="82" xfId="3" applyFont="1" applyBorder="1" applyAlignment="1">
      <alignment horizontal="center" vertical="center" wrapText="1"/>
    </xf>
    <xf numFmtId="38" fontId="107" fillId="0" borderId="5" xfId="3" applyFont="1" applyBorder="1" applyAlignment="1">
      <alignment horizontal="center" vertical="center" wrapText="1"/>
    </xf>
    <xf numFmtId="0" fontId="107" fillId="0" borderId="118" xfId="4" applyFont="1" applyBorder="1" applyAlignment="1">
      <alignment horizontal="center" wrapText="1"/>
    </xf>
    <xf numFmtId="0" fontId="107" fillId="0" borderId="81" xfId="4" applyFont="1" applyBorder="1" applyAlignment="1">
      <alignment horizontal="center" wrapText="1"/>
    </xf>
    <xf numFmtId="0" fontId="107" fillId="0" borderId="78" xfId="4" applyFont="1" applyBorder="1" applyAlignment="1">
      <alignment horizontal="center" vertical="center" wrapText="1"/>
    </xf>
    <xf numFmtId="0" fontId="107" fillId="0" borderId="79" xfId="4" applyFont="1" applyBorder="1" applyAlignment="1">
      <alignment horizontal="center" vertical="center" wrapText="1"/>
    </xf>
    <xf numFmtId="0" fontId="107" fillId="0" borderId="50" xfId="4" applyFont="1" applyBorder="1" applyAlignment="1">
      <alignment horizontal="center" vertical="center" wrapText="1"/>
    </xf>
    <xf numFmtId="0" fontId="107" fillId="0" borderId="83" xfId="4" applyFont="1" applyBorder="1" applyAlignment="1">
      <alignment horizontal="center" vertical="center" wrapText="1"/>
    </xf>
    <xf numFmtId="0" fontId="66" fillId="0" borderId="0" xfId="4" applyFont="1" applyAlignment="1">
      <alignment horizontal="left" vertical="top" wrapText="1"/>
    </xf>
    <xf numFmtId="0" fontId="57" fillId="0" borderId="0" xfId="4" applyAlignment="1">
      <alignment horizontal="left" vertical="top" wrapText="1"/>
    </xf>
    <xf numFmtId="0" fontId="54" fillId="4" borderId="115" xfId="22" applyFont="1" applyFill="1" applyBorder="1" applyAlignment="1">
      <alignment horizontal="center" vertical="center" wrapText="1"/>
    </xf>
    <xf numFmtId="0" fontId="54" fillId="4" borderId="116" xfId="22" applyFont="1" applyFill="1" applyBorder="1" applyAlignment="1">
      <alignment horizontal="center" vertical="center" wrapText="1"/>
    </xf>
    <xf numFmtId="0" fontId="54" fillId="4" borderId="114" xfId="22" applyFont="1" applyFill="1" applyBorder="1" applyAlignment="1">
      <alignment horizontal="center" vertical="center" wrapText="1"/>
    </xf>
    <xf numFmtId="176" fontId="107" fillId="0" borderId="91" xfId="4" applyNumberFormat="1" applyFont="1" applyBorder="1" applyAlignment="1">
      <alignment horizontal="distributed" vertical="center" wrapText="1" indent="1"/>
    </xf>
    <xf numFmtId="176" fontId="107" fillId="0" borderId="102" xfId="4" applyNumberFormat="1" applyFont="1" applyBorder="1" applyAlignment="1">
      <alignment horizontal="distributed" vertical="center" wrapText="1" indent="1"/>
    </xf>
    <xf numFmtId="176" fontId="107" fillId="0" borderId="82" xfId="4" applyNumberFormat="1" applyFont="1" applyBorder="1" applyAlignment="1">
      <alignment horizontal="distributed" vertical="center" wrapText="1" indent="1"/>
    </xf>
    <xf numFmtId="176" fontId="107" fillId="0" borderId="5" xfId="4" applyNumberFormat="1" applyFont="1" applyBorder="1" applyAlignment="1">
      <alignment horizontal="distributed" vertical="center" wrapText="1" indent="1"/>
    </xf>
    <xf numFmtId="0" fontId="107" fillId="0" borderId="84" xfId="4" applyFont="1" applyBorder="1" applyAlignment="1">
      <alignment horizontal="center" wrapText="1"/>
    </xf>
    <xf numFmtId="0" fontId="107" fillId="0" borderId="40" xfId="4" applyFont="1" applyBorder="1" applyAlignment="1">
      <alignment horizontal="center" wrapText="1"/>
    </xf>
    <xf numFmtId="0" fontId="107" fillId="0" borderId="53" xfId="4" applyFont="1" applyBorder="1" applyAlignment="1">
      <alignment horizontal="center" wrapText="1"/>
    </xf>
    <xf numFmtId="0" fontId="107" fillId="0" borderId="52" xfId="4" applyFont="1" applyBorder="1" applyAlignment="1">
      <alignment horizontal="center" vertical="center" wrapText="1"/>
    </xf>
    <xf numFmtId="0" fontId="107" fillId="0" borderId="42" xfId="4" applyFont="1" applyBorder="1" applyAlignment="1">
      <alignment horizontal="center" vertical="center" wrapText="1"/>
    </xf>
    <xf numFmtId="0" fontId="107" fillId="0" borderId="84" xfId="4" applyFont="1" applyBorder="1" applyAlignment="1">
      <alignment horizontal="right" vertical="center" wrapText="1"/>
    </xf>
    <xf numFmtId="0" fontId="107" fillId="0" borderId="42" xfId="4" applyFont="1" applyBorder="1" applyAlignment="1">
      <alignment horizontal="right" vertical="center" wrapText="1"/>
    </xf>
    <xf numFmtId="0" fontId="107" fillId="0" borderId="84" xfId="4" applyFont="1" applyBorder="1" applyAlignment="1">
      <alignment horizontal="center" vertical="center" wrapText="1"/>
    </xf>
    <xf numFmtId="0" fontId="107" fillId="0" borderId="40" xfId="4" applyFont="1" applyBorder="1" applyAlignment="1">
      <alignment horizontal="center" vertical="center" wrapText="1"/>
    </xf>
    <xf numFmtId="38" fontId="107" fillId="0" borderId="84" xfId="3" applyFont="1" applyBorder="1" applyAlignment="1">
      <alignment horizontal="center" vertical="center" wrapText="1"/>
    </xf>
    <xf numFmtId="38" fontId="107" fillId="0" borderId="40" xfId="3" applyFont="1" applyBorder="1" applyAlignment="1">
      <alignment horizontal="center" vertical="center" wrapText="1"/>
    </xf>
    <xf numFmtId="0" fontId="107" fillId="0" borderId="68" xfId="4" applyFont="1" applyBorder="1" applyAlignment="1">
      <alignment horizontal="center" vertical="center" wrapText="1"/>
    </xf>
    <xf numFmtId="0" fontId="107" fillId="0" borderId="69" xfId="4" applyFont="1" applyBorder="1" applyAlignment="1">
      <alignment horizontal="center" vertical="center" wrapText="1"/>
    </xf>
    <xf numFmtId="0" fontId="107" fillId="0" borderId="45" xfId="4" applyFont="1" applyBorder="1" applyAlignment="1">
      <alignment horizontal="right" vertical="center" wrapText="1"/>
    </xf>
    <xf numFmtId="0" fontId="107" fillId="0" borderId="85" xfId="4" applyFont="1" applyBorder="1" applyAlignment="1">
      <alignment horizontal="right" vertical="center" wrapText="1"/>
    </xf>
    <xf numFmtId="0" fontId="107" fillId="0" borderId="45" xfId="4" applyFont="1" applyBorder="1" applyAlignment="1">
      <alignment horizontal="center" vertical="center" wrapText="1"/>
    </xf>
    <xf numFmtId="0" fontId="107" fillId="0" borderId="90" xfId="4" applyFont="1" applyBorder="1" applyAlignment="1">
      <alignment horizontal="center" vertical="center" wrapText="1"/>
    </xf>
    <xf numFmtId="0" fontId="107" fillId="0" borderId="85" xfId="4" applyFont="1" applyBorder="1" applyAlignment="1">
      <alignment horizontal="center" vertical="center" wrapText="1"/>
    </xf>
    <xf numFmtId="38" fontId="107" fillId="0" borderId="69" xfId="3" applyFont="1" applyBorder="1" applyAlignment="1">
      <alignment horizontal="center" vertical="center" wrapText="1"/>
    </xf>
    <xf numFmtId="38" fontId="107" fillId="0" borderId="45" xfId="3" applyFont="1" applyBorder="1" applyAlignment="1">
      <alignment horizontal="center" vertical="center" wrapText="1"/>
    </xf>
    <xf numFmtId="0" fontId="107" fillId="0" borderId="45" xfId="4" applyFont="1" applyBorder="1" applyAlignment="1">
      <alignment horizontal="center" wrapText="1"/>
    </xf>
    <xf numFmtId="0" fontId="107" fillId="0" borderId="90" xfId="4" applyFont="1" applyBorder="1" applyAlignment="1">
      <alignment horizontal="center" wrapText="1"/>
    </xf>
    <xf numFmtId="0" fontId="107" fillId="0" borderId="48" xfId="4" applyFont="1" applyBorder="1" applyAlignment="1">
      <alignment horizontal="center" wrapText="1"/>
    </xf>
    <xf numFmtId="0" fontId="107" fillId="0" borderId="115" xfId="4" applyFont="1" applyBorder="1" applyAlignment="1">
      <alignment horizontal="center" vertical="center" wrapText="1"/>
    </xf>
    <xf numFmtId="0" fontId="107" fillId="0" borderId="116" xfId="4" applyFont="1" applyBorder="1" applyAlignment="1">
      <alignment horizontal="center" vertical="center" wrapText="1"/>
    </xf>
    <xf numFmtId="0" fontId="107" fillId="0" borderId="117" xfId="4" applyFont="1" applyBorder="1" applyAlignment="1">
      <alignment horizontal="center" vertical="center" wrapText="1"/>
    </xf>
    <xf numFmtId="0" fontId="107" fillId="0" borderId="82" xfId="4" applyFont="1" applyBorder="1" applyAlignment="1">
      <alignment horizontal="center" vertical="center" wrapText="1"/>
    </xf>
    <xf numFmtId="0" fontId="107" fillId="0" borderId="5" xfId="4" applyFont="1" applyBorder="1" applyAlignment="1">
      <alignment horizontal="center" vertical="center" wrapText="1"/>
    </xf>
    <xf numFmtId="0" fontId="105" fillId="0" borderId="0" xfId="4" applyFont="1" applyAlignment="1">
      <alignment horizontal="left" vertical="center" wrapText="1"/>
    </xf>
    <xf numFmtId="0" fontId="33" fillId="0" borderId="0" xfId="4" applyFont="1" applyAlignment="1">
      <alignment horizontal="left" vertical="center" wrapText="1"/>
    </xf>
    <xf numFmtId="0" fontId="106" fillId="0" borderId="0" xfId="4" applyFont="1" applyAlignment="1">
      <alignment horizontal="left" vertical="center" wrapText="1"/>
    </xf>
    <xf numFmtId="0" fontId="107" fillId="0" borderId="76" xfId="4" applyFont="1" applyBorder="1" applyAlignment="1">
      <alignment horizontal="center" vertical="center" wrapText="1"/>
    </xf>
    <xf numFmtId="0" fontId="107" fillId="0" borderId="77" xfId="4" applyFont="1" applyBorder="1" applyAlignment="1">
      <alignment horizontal="center" vertical="center" wrapText="1"/>
    </xf>
    <xf numFmtId="193" fontId="66" fillId="0" borderId="0" xfId="4" applyNumberFormat="1" applyFont="1" applyAlignment="1">
      <alignment horizontal="center" vertical="center" wrapText="1"/>
    </xf>
    <xf numFmtId="188" fontId="99" fillId="0" borderId="0" xfId="11" applyNumberFormat="1" applyFont="1" applyAlignment="1">
      <alignment horizontal="distributed" vertical="center"/>
    </xf>
    <xf numFmtId="0" fontId="100" fillId="0" borderId="0" xfId="11" applyFont="1" applyAlignment="1">
      <alignment horizontal="center" vertical="center"/>
    </xf>
    <xf numFmtId="0" fontId="98" fillId="0" borderId="0" xfId="11" applyFont="1" applyAlignment="1">
      <alignment horizontal="right" vertical="center"/>
    </xf>
    <xf numFmtId="0" fontId="98" fillId="0" borderId="0" xfId="11" applyFont="1" applyAlignment="1">
      <alignment horizontal="center" vertical="center"/>
    </xf>
    <xf numFmtId="0" fontId="98" fillId="0" borderId="0" xfId="11" applyFont="1" applyAlignment="1">
      <alignment horizontal="left" vertical="center"/>
    </xf>
    <xf numFmtId="189" fontId="98" fillId="0" borderId="0" xfId="11" applyNumberFormat="1" applyFont="1" applyAlignment="1">
      <alignment horizontal="center" vertical="distributed"/>
    </xf>
    <xf numFmtId="0" fontId="68" fillId="0" borderId="0" xfId="4" applyFont="1" applyAlignment="1">
      <alignment horizontal="left"/>
    </xf>
    <xf numFmtId="0" fontId="68" fillId="0" borderId="0" xfId="4" applyFont="1" applyAlignment="1">
      <alignment horizontal="left" vertical="top" wrapText="1"/>
    </xf>
    <xf numFmtId="176" fontId="68" fillId="0" borderId="0" xfId="4" applyNumberFormat="1" applyFont="1" applyAlignment="1">
      <alignment horizontal="right"/>
    </xf>
    <xf numFmtId="176" fontId="57" fillId="0" borderId="0" xfId="4" applyNumberFormat="1" applyAlignment="1">
      <alignment horizontal="right"/>
    </xf>
    <xf numFmtId="0" fontId="72" fillId="0" borderId="0" xfId="4" applyFont="1" applyAlignment="1">
      <alignment horizontal="center" vertical="center"/>
    </xf>
    <xf numFmtId="0" fontId="57" fillId="0" borderId="0" xfId="4" applyAlignment="1">
      <alignment horizontal="center" vertical="center"/>
    </xf>
    <xf numFmtId="0" fontId="57" fillId="0" borderId="0" xfId="4" applyAlignment="1">
      <alignment horizontal="center"/>
    </xf>
    <xf numFmtId="0" fontId="68" fillId="0" borderId="0" xfId="4" applyFont="1" applyAlignment="1">
      <alignment horizontal="center" wrapText="1"/>
    </xf>
    <xf numFmtId="0" fontId="68" fillId="0" borderId="0" xfId="4" applyFont="1" applyAlignment="1">
      <alignment horizontal="center"/>
    </xf>
    <xf numFmtId="0" fontId="68" fillId="0" borderId="0" xfId="4" applyFont="1" applyAlignment="1">
      <alignment horizontal="distributed"/>
    </xf>
    <xf numFmtId="0" fontId="68" fillId="0" borderId="0" xfId="4" applyFont="1" applyAlignment="1">
      <alignment horizontal="left" vertical="center" shrinkToFit="1"/>
    </xf>
    <xf numFmtId="176" fontId="68" fillId="0" borderId="0" xfId="4" applyNumberFormat="1" applyFont="1" applyAlignment="1">
      <alignment horizontal="distributed"/>
    </xf>
    <xf numFmtId="0" fontId="55" fillId="0" borderId="27" xfId="10" applyFont="1" applyBorder="1" applyAlignment="1" applyProtection="1">
      <alignment horizontal="center" vertical="center" wrapText="1"/>
      <protection locked="0"/>
    </xf>
    <xf numFmtId="177" fontId="53" fillId="0" borderId="26" xfId="10" applyNumberFormat="1" applyFont="1" applyBorder="1" applyAlignment="1" applyProtection="1">
      <alignment horizontal="center" vertical="center" wrapText="1"/>
      <protection locked="0"/>
    </xf>
    <xf numFmtId="177" fontId="53" fillId="0" borderId="25" xfId="10" applyNumberFormat="1" applyFont="1" applyBorder="1" applyAlignment="1" applyProtection="1">
      <alignment horizontal="center" vertical="center" wrapText="1"/>
      <protection locked="0"/>
    </xf>
    <xf numFmtId="177" fontId="53" fillId="0" borderId="26" xfId="10" applyNumberFormat="1" applyFont="1" applyBorder="1" applyAlignment="1">
      <alignment horizontal="center" vertical="center" wrapText="1"/>
    </xf>
    <xf numFmtId="0" fontId="51" fillId="4" borderId="0" xfId="10" applyFont="1" applyFill="1" applyAlignment="1">
      <alignment horizontal="center" vertical="center" wrapText="1"/>
    </xf>
    <xf numFmtId="0" fontId="52" fillId="4" borderId="25" xfId="10" applyFont="1" applyFill="1" applyBorder="1" applyAlignment="1">
      <alignment horizontal="left" vertical="center" wrapText="1"/>
    </xf>
    <xf numFmtId="0" fontId="56" fillId="0" borderId="0" xfId="10" applyFont="1" applyAlignment="1">
      <alignment horizontal="left" vertical="center" wrapText="1" indent="1"/>
    </xf>
    <xf numFmtId="0" fontId="55" fillId="0" borderId="27" xfId="10" applyFont="1" applyBorder="1" applyAlignment="1">
      <alignment horizontal="left" vertical="center" wrapText="1"/>
    </xf>
    <xf numFmtId="0" fontId="55" fillId="0" borderId="27" xfId="10" applyFont="1" applyBorder="1" applyAlignment="1" applyProtection="1">
      <alignment horizontal="left" vertical="center" wrapText="1"/>
      <protection locked="0"/>
    </xf>
    <xf numFmtId="177" fontId="53" fillId="0" borderId="25" xfId="10" applyNumberFormat="1" applyFont="1" applyBorder="1" applyAlignment="1">
      <alignment horizontal="center" vertical="center" wrapText="1"/>
    </xf>
    <xf numFmtId="0" fontId="55" fillId="0" borderId="27" xfId="10" applyFont="1" applyBorder="1" applyAlignment="1">
      <alignment horizontal="center" vertical="center" wrapText="1"/>
    </xf>
    <xf numFmtId="0" fontId="32" fillId="0" borderId="0" xfId="0" applyFont="1" applyAlignment="1">
      <alignment horizontal="center" vertical="center"/>
    </xf>
    <xf numFmtId="0" fontId="53" fillId="0" borderId="27" xfId="10" applyFont="1" applyBorder="1" applyAlignment="1">
      <alignment horizontal="left" vertical="center" wrapText="1"/>
    </xf>
    <xf numFmtId="0" fontId="53" fillId="0" borderId="27" xfId="10" applyFont="1" applyBorder="1" applyAlignment="1" applyProtection="1">
      <alignment horizontal="center" vertical="center" wrapText="1"/>
      <protection locked="0"/>
    </xf>
    <xf numFmtId="0" fontId="52" fillId="0" borderId="26" xfId="10" applyFont="1" applyBorder="1" applyAlignment="1">
      <alignment horizontal="left" vertical="center" wrapText="1"/>
    </xf>
    <xf numFmtId="0" fontId="56" fillId="0" borderId="116" xfId="10" applyFont="1" applyBorder="1" applyAlignment="1">
      <alignment horizontal="left" wrapText="1"/>
    </xf>
    <xf numFmtId="0" fontId="56" fillId="0" borderId="0" xfId="10" applyFont="1" applyAlignment="1">
      <alignment horizontal="left" wrapText="1"/>
    </xf>
    <xf numFmtId="0" fontId="55" fillId="0" borderId="115" xfId="10" applyFont="1" applyBorder="1" applyAlignment="1">
      <alignment horizontal="center" vertical="center" shrinkToFit="1"/>
    </xf>
    <xf numFmtId="0" fontId="55" fillId="0" borderId="114" xfId="10" applyFont="1" applyBorder="1" applyAlignment="1">
      <alignment horizontal="center" vertical="center" shrinkToFit="1"/>
    </xf>
    <xf numFmtId="0" fontId="55" fillId="0" borderId="80" xfId="10" applyFont="1" applyBorder="1" applyAlignment="1">
      <alignment horizontal="center" vertical="center" shrinkToFit="1"/>
    </xf>
    <xf numFmtId="0" fontId="55" fillId="0" borderId="100" xfId="10" applyFont="1" applyBorder="1" applyAlignment="1">
      <alignment horizontal="center" vertical="center" shrinkToFit="1"/>
    </xf>
    <xf numFmtId="38" fontId="32" fillId="0" borderId="112" xfId="0" applyNumberFormat="1" applyFont="1" applyBorder="1" applyAlignment="1">
      <alignment horizontal="center" vertical="center"/>
    </xf>
    <xf numFmtId="0" fontId="56" fillId="0" borderId="119" xfId="10" applyFont="1" applyBorder="1" applyAlignment="1">
      <alignment horizontal="left" vertical="center" wrapText="1" indent="1"/>
    </xf>
    <xf numFmtId="38" fontId="56" fillId="4" borderId="0" xfId="18" applyFont="1" applyFill="1" applyAlignment="1">
      <alignment vertical="center" wrapText="1"/>
    </xf>
    <xf numFmtId="0" fontId="127" fillId="0" borderId="0" xfId="4" applyFont="1" applyAlignment="1">
      <alignment horizontal="center" vertical="center"/>
    </xf>
    <xf numFmtId="0" fontId="126" fillId="0" borderId="0" xfId="4" applyFont="1" applyAlignment="1">
      <alignment horizontal="center" vertical="center"/>
    </xf>
    <xf numFmtId="0" fontId="85" fillId="0" borderId="39" xfId="3" applyNumberFormat="1" applyFont="1" applyFill="1" applyBorder="1" applyAlignment="1">
      <alignment horizontal="center" vertical="center" shrinkToFit="1"/>
    </xf>
    <xf numFmtId="0" fontId="85" fillId="0" borderId="0" xfId="3" applyNumberFormat="1" applyFont="1" applyFill="1" applyBorder="1" applyAlignment="1">
      <alignment horizontal="center" vertical="center" shrinkToFit="1"/>
    </xf>
    <xf numFmtId="38" fontId="85" fillId="0" borderId="39" xfId="3" applyFont="1" applyFill="1" applyBorder="1" applyAlignment="1">
      <alignment horizontal="center" vertical="center" shrinkToFit="1"/>
    </xf>
    <xf numFmtId="38" fontId="85" fillId="0" borderId="0" xfId="3" applyFont="1" applyFill="1" applyBorder="1" applyAlignment="1">
      <alignment horizontal="center" vertical="center" shrinkToFit="1"/>
    </xf>
    <xf numFmtId="38" fontId="85" fillId="0" borderId="149" xfId="3" applyFont="1" applyFill="1" applyBorder="1" applyAlignment="1">
      <alignment horizontal="center" vertical="center" shrinkToFit="1"/>
    </xf>
    <xf numFmtId="178" fontId="85" fillId="0" borderId="0" xfId="4" applyNumberFormat="1" applyFont="1" applyAlignment="1">
      <alignment horizontal="center" vertical="center" shrinkToFit="1"/>
    </xf>
    <xf numFmtId="178" fontId="85" fillId="0" borderId="1" xfId="4" applyNumberFormat="1" applyFont="1" applyBorder="1" applyAlignment="1">
      <alignment horizontal="center" vertical="center" shrinkToFit="1"/>
    </xf>
    <xf numFmtId="178" fontId="85" fillId="0" borderId="0" xfId="3" applyNumberFormat="1" applyFont="1" applyFill="1" applyBorder="1" applyAlignment="1">
      <alignment horizontal="center" vertical="center" wrapText="1" shrinkToFit="1"/>
    </xf>
    <xf numFmtId="178" fontId="85" fillId="0" borderId="1" xfId="3" applyNumberFormat="1" applyFont="1" applyFill="1" applyBorder="1" applyAlignment="1">
      <alignment horizontal="center" vertical="center" wrapText="1" shrinkToFit="1"/>
    </xf>
    <xf numFmtId="178" fontId="85" fillId="0" borderId="149" xfId="3" applyNumberFormat="1" applyFont="1" applyFill="1" applyBorder="1" applyAlignment="1">
      <alignment horizontal="center" vertical="center" wrapText="1" shrinkToFit="1"/>
    </xf>
    <xf numFmtId="178" fontId="85" fillId="0" borderId="150" xfId="3" applyNumberFormat="1" applyFont="1" applyFill="1" applyBorder="1" applyAlignment="1">
      <alignment horizontal="center" vertical="center" wrapText="1" shrinkToFit="1"/>
    </xf>
    <xf numFmtId="180" fontId="10" fillId="0" borderId="39" xfId="4" applyNumberFormat="1" applyFont="1" applyBorder="1" applyAlignment="1">
      <alignment horizontal="center" vertical="center" shrinkToFit="1"/>
    </xf>
    <xf numFmtId="0" fontId="14" fillId="0" borderId="0" xfId="3" applyNumberFormat="1" applyFont="1" applyFill="1" applyBorder="1" applyAlignment="1">
      <alignment horizontal="center" vertical="center"/>
    </xf>
    <xf numFmtId="0" fontId="14" fillId="0" borderId="149" xfId="3" applyNumberFormat="1" applyFont="1" applyFill="1" applyBorder="1" applyAlignment="1">
      <alignment horizontal="center" vertical="center"/>
    </xf>
    <xf numFmtId="0" fontId="12" fillId="0" borderId="0" xfId="4" applyFont="1" applyAlignment="1">
      <alignment horizontal="center" vertical="center"/>
    </xf>
    <xf numFmtId="0" fontId="13" fillId="0" borderId="0" xfId="4" applyFont="1" applyAlignment="1">
      <alignment horizontal="center" vertical="center"/>
    </xf>
    <xf numFmtId="0" fontId="13" fillId="0" borderId="1" xfId="4" applyFont="1" applyBorder="1" applyAlignment="1">
      <alignment horizontal="center" vertical="center"/>
    </xf>
    <xf numFmtId="0" fontId="13" fillId="0" borderId="149" xfId="4" applyFont="1" applyBorder="1" applyAlignment="1">
      <alignment horizontal="center" vertical="center"/>
    </xf>
    <xf numFmtId="0" fontId="13" fillId="0" borderId="150" xfId="4" applyFont="1" applyBorder="1" applyAlignment="1">
      <alignment horizontal="center" vertical="center"/>
    </xf>
    <xf numFmtId="0" fontId="12" fillId="0" borderId="148" xfId="4" applyFont="1" applyBorder="1" applyAlignment="1">
      <alignment horizontal="center" vertical="center"/>
    </xf>
    <xf numFmtId="0" fontId="12" fillId="0" borderId="146" xfId="4" applyFont="1" applyBorder="1" applyAlignment="1">
      <alignment horizontal="center" vertical="center"/>
    </xf>
    <xf numFmtId="0" fontId="9" fillId="0" borderId="115" xfId="4" applyFont="1" applyBorder="1" applyAlignment="1">
      <alignment horizontal="center" vertical="center"/>
    </xf>
    <xf numFmtId="0" fontId="9" fillId="0" borderId="116" xfId="4" applyFont="1" applyBorder="1" applyAlignment="1">
      <alignment horizontal="center" vertical="center"/>
    </xf>
    <xf numFmtId="0" fontId="9" fillId="0" borderId="117" xfId="4" applyFont="1" applyBorder="1" applyAlignment="1">
      <alignment horizontal="center" vertical="center"/>
    </xf>
    <xf numFmtId="0" fontId="9" fillId="0" borderId="116" xfId="4" applyFont="1" applyBorder="1" applyAlignment="1">
      <alignment horizontal="center" vertical="center" shrinkToFit="1"/>
    </xf>
    <xf numFmtId="0" fontId="9" fillId="0" borderId="114" xfId="4" applyFont="1" applyBorder="1" applyAlignment="1">
      <alignment horizontal="center" vertical="center" shrinkToFit="1"/>
    </xf>
    <xf numFmtId="0" fontId="12" fillId="2" borderId="148" xfId="4" applyFont="1" applyFill="1" applyBorder="1" applyAlignment="1">
      <alignment horizontal="center" vertical="center"/>
    </xf>
    <xf numFmtId="0" fontId="12" fillId="2" borderId="146" xfId="4" applyFont="1" applyFill="1" applyBorder="1" applyAlignment="1">
      <alignment horizontal="center" vertical="center"/>
    </xf>
    <xf numFmtId="3" fontId="13" fillId="0" borderId="115" xfId="4" applyNumberFormat="1" applyFont="1" applyBorder="1" applyAlignment="1">
      <alignment horizontal="center" vertical="center"/>
    </xf>
    <xf numFmtId="0" fontId="14" fillId="0" borderId="116" xfId="4" applyFont="1" applyBorder="1" applyAlignment="1">
      <alignment horizontal="center" vertical="center"/>
    </xf>
    <xf numFmtId="0" fontId="14" fillId="0" borderId="114" xfId="4" applyFont="1" applyBorder="1" applyAlignment="1">
      <alignment horizontal="center" vertical="center"/>
    </xf>
    <xf numFmtId="0" fontId="14" fillId="0" borderId="149" xfId="4" applyFont="1" applyBorder="1" applyAlignment="1">
      <alignment horizontal="center" vertical="center"/>
    </xf>
    <xf numFmtId="0" fontId="14" fillId="0" borderId="150" xfId="4" applyFont="1" applyBorder="1" applyAlignment="1">
      <alignment horizontal="center" vertical="center"/>
    </xf>
    <xf numFmtId="0" fontId="12" fillId="0" borderId="116" xfId="4" applyFont="1" applyBorder="1" applyAlignment="1">
      <alignment horizontal="center" vertical="center"/>
    </xf>
    <xf numFmtId="38" fontId="89" fillId="0" borderId="60" xfId="3" applyFont="1" applyFill="1" applyBorder="1" applyAlignment="1">
      <alignment horizontal="center" vertical="center"/>
    </xf>
    <xf numFmtId="0" fontId="12" fillId="0" borderId="115" xfId="4" applyFont="1" applyBorder="1" applyAlignment="1">
      <alignment horizontal="center" vertical="center" wrapText="1"/>
    </xf>
    <xf numFmtId="0" fontId="12" fillId="0" borderId="116" xfId="4" applyFont="1" applyBorder="1" applyAlignment="1">
      <alignment horizontal="center" vertical="center" wrapText="1"/>
    </xf>
    <xf numFmtId="0" fontId="12" fillId="0" borderId="114" xfId="4" applyFont="1" applyBorder="1" applyAlignment="1">
      <alignment horizontal="center" vertical="center" wrapText="1"/>
    </xf>
    <xf numFmtId="0" fontId="12" fillId="0" borderId="39" xfId="4" applyFont="1" applyBorder="1" applyAlignment="1">
      <alignment horizontal="center" vertical="center" wrapText="1"/>
    </xf>
    <xf numFmtId="0" fontId="12" fillId="0" borderId="0" xfId="4" applyFont="1" applyAlignment="1">
      <alignment horizontal="center" vertical="center" wrapText="1"/>
    </xf>
    <xf numFmtId="0" fontId="12" fillId="0" borderId="1" xfId="4" applyFont="1" applyBorder="1" applyAlignment="1">
      <alignment horizontal="center" vertical="center" wrapText="1"/>
    </xf>
    <xf numFmtId="0" fontId="12" fillId="0" borderId="115" xfId="4" applyFont="1" applyBorder="1" applyAlignment="1">
      <alignment horizontal="center" vertical="center" shrinkToFit="1"/>
    </xf>
    <xf numFmtId="0" fontId="12" fillId="0" borderId="116" xfId="4" applyFont="1" applyBorder="1" applyAlignment="1">
      <alignment horizontal="center" vertical="center" shrinkToFit="1"/>
    </xf>
    <xf numFmtId="0" fontId="12" fillId="0" borderId="114" xfId="4" applyFont="1" applyBorder="1" applyAlignment="1">
      <alignment horizontal="center" vertical="center" shrinkToFit="1"/>
    </xf>
    <xf numFmtId="0" fontId="12" fillId="0" borderId="2" xfId="4" applyFont="1" applyBorder="1" applyAlignment="1">
      <alignment horizontal="center" vertical="center"/>
    </xf>
    <xf numFmtId="0" fontId="12" fillId="0" borderId="3" xfId="4" applyFont="1" applyBorder="1" applyAlignment="1">
      <alignment horizontal="center" vertical="center"/>
    </xf>
    <xf numFmtId="0" fontId="12" fillId="0" borderId="4" xfId="4" applyFont="1" applyBorder="1" applyAlignment="1">
      <alignment horizontal="center" vertical="center"/>
    </xf>
    <xf numFmtId="0" fontId="12" fillId="0" borderId="115" xfId="4" applyFont="1" applyBorder="1" applyAlignment="1">
      <alignment horizontal="center" vertical="center"/>
    </xf>
    <xf numFmtId="0" fontId="12" fillId="0" borderId="114" xfId="4" applyFont="1" applyBorder="1" applyAlignment="1">
      <alignment horizontal="center" vertical="center"/>
    </xf>
    <xf numFmtId="0" fontId="9" fillId="0" borderId="116" xfId="4" applyFont="1" applyBorder="1" applyAlignment="1">
      <alignment horizontal="center" vertical="center" wrapText="1" shrinkToFit="1"/>
    </xf>
    <xf numFmtId="0" fontId="9" fillId="0" borderId="114" xfId="4" applyFont="1" applyBorder="1" applyAlignment="1">
      <alignment horizontal="center" vertical="center" wrapText="1" shrinkToFit="1"/>
    </xf>
    <xf numFmtId="0" fontId="11" fillId="0" borderId="0" xfId="4" applyFont="1" applyAlignment="1">
      <alignment horizontal="left" vertical="center" indent="13"/>
    </xf>
    <xf numFmtId="181" fontId="12" fillId="0" borderId="115" xfId="4" applyNumberFormat="1" applyFont="1" applyBorder="1" applyAlignment="1">
      <alignment horizontal="center" vertical="center"/>
    </xf>
    <xf numFmtId="181" fontId="12" fillId="0" borderId="116" xfId="4" applyNumberFormat="1" applyFont="1" applyBorder="1" applyAlignment="1">
      <alignment horizontal="center" vertical="center"/>
    </xf>
    <xf numFmtId="181" fontId="12" fillId="0" borderId="114" xfId="4" applyNumberFormat="1" applyFont="1" applyBorder="1" applyAlignment="1">
      <alignment horizontal="center" vertical="center"/>
    </xf>
    <xf numFmtId="0" fontId="12" fillId="0" borderId="115" xfId="4" applyFont="1" applyBorder="1" applyAlignment="1">
      <alignment horizontal="left" vertical="center" indent="1" shrinkToFit="1"/>
    </xf>
    <xf numFmtId="0" fontId="12" fillId="0" borderId="116" xfId="4" applyFont="1" applyBorder="1" applyAlignment="1">
      <alignment horizontal="left" vertical="center" indent="1" shrinkToFit="1"/>
    </xf>
    <xf numFmtId="0" fontId="12" fillId="0" borderId="114" xfId="4" applyFont="1" applyBorder="1" applyAlignment="1">
      <alignment horizontal="left" vertical="center" indent="1" shrinkToFit="1"/>
    </xf>
    <xf numFmtId="187" fontId="12" fillId="0" borderId="116" xfId="4" applyNumberFormat="1" applyFont="1" applyBorder="1" applyAlignment="1">
      <alignment horizontal="right" vertical="center" shrinkToFit="1"/>
    </xf>
    <xf numFmtId="186" fontId="12" fillId="0" borderId="114" xfId="4" applyNumberFormat="1" applyFont="1" applyBorder="1" applyAlignment="1">
      <alignment horizontal="left" vertical="center" shrinkToFit="1"/>
    </xf>
    <xf numFmtId="0" fontId="15" fillId="0" borderId="0" xfId="4" applyFont="1" applyAlignment="1">
      <alignment horizontal="center" vertical="center" wrapText="1" shrinkToFit="1"/>
    </xf>
    <xf numFmtId="0" fontId="15" fillId="0" borderId="6" xfId="4" applyFont="1" applyBorder="1" applyAlignment="1">
      <alignment horizontal="center" vertical="center" wrapText="1" shrinkToFit="1"/>
    </xf>
    <xf numFmtId="0" fontId="22" fillId="0" borderId="0" xfId="4" applyFont="1" applyAlignment="1">
      <alignment horizontal="center" vertical="center"/>
    </xf>
    <xf numFmtId="38" fontId="14" fillId="0" borderId="149" xfId="3" applyFont="1" applyFill="1" applyBorder="1" applyAlignment="1">
      <alignment horizontal="center" vertical="center"/>
    </xf>
    <xf numFmtId="38" fontId="14" fillId="0" borderId="150" xfId="3" applyFont="1" applyFill="1" applyBorder="1" applyAlignment="1">
      <alignment horizontal="center" vertical="center"/>
    </xf>
    <xf numFmtId="0" fontId="12" fillId="0" borderId="151" xfId="4" applyFont="1" applyBorder="1" applyAlignment="1">
      <alignment horizontal="left" vertical="center" shrinkToFit="1"/>
    </xf>
    <xf numFmtId="0" fontId="12" fillId="0" borderId="76" xfId="4" applyFont="1" applyBorder="1" applyAlignment="1">
      <alignment horizontal="left" vertical="center" shrinkToFit="1"/>
    </xf>
    <xf numFmtId="0" fontId="12" fillId="0" borderId="149" xfId="4" applyFont="1" applyBorder="1" applyAlignment="1">
      <alignment horizontal="left" vertical="center" shrinkToFit="1"/>
    </xf>
    <xf numFmtId="0" fontId="12" fillId="0" borderId="150" xfId="4" applyFont="1" applyBorder="1" applyAlignment="1">
      <alignment horizontal="left" vertical="center" shrinkToFit="1"/>
    </xf>
    <xf numFmtId="0" fontId="15" fillId="0" borderId="115" xfId="4" applyFont="1" applyBorder="1" applyAlignment="1">
      <alignment horizontal="center" vertical="center" wrapText="1" shrinkToFit="1"/>
    </xf>
    <xf numFmtId="0" fontId="15" fillId="0" borderId="116" xfId="4" applyFont="1" applyBorder="1" applyAlignment="1">
      <alignment horizontal="center" vertical="center" wrapText="1" shrinkToFit="1"/>
    </xf>
    <xf numFmtId="0" fontId="15" fillId="0" borderId="149" xfId="4" applyFont="1" applyBorder="1" applyAlignment="1">
      <alignment horizontal="center" vertical="center" wrapText="1" shrinkToFit="1"/>
    </xf>
    <xf numFmtId="0" fontId="9" fillId="0" borderId="151" xfId="4" applyFont="1" applyBorder="1" applyAlignment="1">
      <alignment horizontal="center" vertical="center"/>
    </xf>
    <xf numFmtId="0" fontId="9" fillId="0" borderId="76" xfId="4" applyFont="1" applyBorder="1" applyAlignment="1">
      <alignment horizontal="center" vertical="center"/>
    </xf>
    <xf numFmtId="0" fontId="9" fillId="0" borderId="150" xfId="4" applyFont="1" applyBorder="1" applyAlignment="1">
      <alignment horizontal="center" vertical="center"/>
    </xf>
    <xf numFmtId="0" fontId="12" fillId="0" borderId="152" xfId="4" applyFont="1" applyBorder="1" applyAlignment="1">
      <alignment horizontal="center" vertical="center"/>
    </xf>
    <xf numFmtId="0" fontId="21" fillId="0" borderId="0" xfId="4" applyFont="1" applyAlignment="1">
      <alignment horizontal="center" vertical="center"/>
    </xf>
    <xf numFmtId="0" fontId="12" fillId="0" borderId="39" xfId="4" applyFont="1" applyBorder="1" applyAlignment="1">
      <alignment horizontal="center" vertical="center" wrapText="1" shrinkToFit="1"/>
    </xf>
    <xf numFmtId="0" fontId="12" fillId="0" borderId="1" xfId="4" applyFont="1" applyBorder="1" applyAlignment="1">
      <alignment horizontal="center" vertical="center" wrapText="1" shrinkToFit="1"/>
    </xf>
    <xf numFmtId="0" fontId="12" fillId="0" borderId="148" xfId="4" applyFont="1" applyBorder="1" applyAlignment="1">
      <alignment horizontal="center" vertical="center" wrapText="1" shrinkToFit="1"/>
    </xf>
    <xf numFmtId="0" fontId="12" fillId="0" borderId="146" xfId="4" applyFont="1" applyBorder="1" applyAlignment="1">
      <alignment horizontal="center" vertical="center" shrinkToFit="1"/>
    </xf>
    <xf numFmtId="0" fontId="12" fillId="0" borderId="148" xfId="4" applyFont="1" applyBorder="1" applyAlignment="1">
      <alignment horizontal="center" vertical="center" shrinkToFit="1"/>
    </xf>
    <xf numFmtId="0" fontId="9" fillId="0" borderId="39" xfId="4" applyFont="1" applyBorder="1" applyAlignment="1">
      <alignment horizontal="center" vertical="center"/>
    </xf>
    <xf numFmtId="0" fontId="9" fillId="0" borderId="0" xfId="4" applyFont="1" applyAlignment="1">
      <alignment horizontal="center" vertical="center"/>
    </xf>
    <xf numFmtId="0" fontId="9" fillId="0" borderId="59" xfId="4" applyFont="1" applyBorder="1" applyAlignment="1">
      <alignment horizontal="center" vertical="center" wrapText="1"/>
    </xf>
    <xf numFmtId="0" fontId="9" fillId="0" borderId="58" xfId="4" applyFont="1" applyBorder="1" applyAlignment="1">
      <alignment horizontal="center" vertical="center" wrapText="1"/>
    </xf>
    <xf numFmtId="0" fontId="9" fillId="0" borderId="1" xfId="4" applyFont="1" applyBorder="1" applyAlignment="1">
      <alignment horizontal="center" vertical="center"/>
    </xf>
    <xf numFmtId="0" fontId="12" fillId="0" borderId="150" xfId="21" applyFont="1" applyBorder="1" applyAlignment="1">
      <alignment horizontal="center" vertical="center" shrinkToFit="1"/>
    </xf>
    <xf numFmtId="178" fontId="21" fillId="0" borderId="149" xfId="21" applyNumberFormat="1" applyFont="1" applyBorder="1" applyAlignment="1">
      <alignment vertical="center"/>
    </xf>
    <xf numFmtId="178" fontId="21" fillId="0" borderId="150" xfId="21" applyNumberFormat="1" applyFont="1" applyBorder="1" applyAlignment="1">
      <alignment vertical="center"/>
    </xf>
    <xf numFmtId="0" fontId="7" fillId="0" borderId="39" xfId="12" applyBorder="1" applyAlignment="1">
      <alignment horizontal="center" vertical="center"/>
    </xf>
    <xf numFmtId="0" fontId="7" fillId="0" borderId="0" xfId="12" applyAlignment="1">
      <alignment horizontal="center" vertical="center"/>
    </xf>
    <xf numFmtId="0" fontId="7" fillId="0" borderId="1" xfId="12" applyBorder="1" applyAlignment="1">
      <alignment horizontal="center" vertical="center"/>
    </xf>
    <xf numFmtId="0" fontId="7" fillId="0" borderId="149" xfId="12" applyBorder="1" applyAlignment="1">
      <alignment horizontal="center" vertical="center"/>
    </xf>
    <xf numFmtId="0" fontId="7" fillId="0" borderId="150" xfId="12" applyBorder="1" applyAlignment="1">
      <alignment horizontal="center" vertical="center"/>
    </xf>
    <xf numFmtId="202" fontId="21" fillId="0" borderId="0" xfId="4" applyNumberFormat="1" applyFont="1" applyAlignment="1">
      <alignment horizontal="center" vertical="center"/>
    </xf>
    <xf numFmtId="202" fontId="21" fillId="0" borderId="149" xfId="4" applyNumberFormat="1" applyFont="1" applyBorder="1" applyAlignment="1">
      <alignment horizontal="center" vertical="center"/>
    </xf>
    <xf numFmtId="0" fontId="12" fillId="0" borderId="39" xfId="4" applyFont="1" applyBorder="1" applyAlignment="1">
      <alignment horizontal="center" vertical="center" shrinkToFit="1"/>
    </xf>
    <xf numFmtId="0" fontId="12" fillId="0" borderId="1" xfId="4" applyFont="1" applyBorder="1" applyAlignment="1">
      <alignment horizontal="center" vertical="center" shrinkToFit="1"/>
    </xf>
    <xf numFmtId="0" fontId="12" fillId="0" borderId="148" xfId="21" applyFont="1" applyBorder="1" applyAlignment="1">
      <alignment horizontal="center" vertical="center" wrapText="1" shrinkToFit="1"/>
    </xf>
    <xf numFmtId="0" fontId="12" fillId="0" borderId="146" xfId="21" applyFont="1" applyBorder="1" applyAlignment="1">
      <alignment horizontal="center" vertical="center" shrinkToFit="1"/>
    </xf>
    <xf numFmtId="0" fontId="12" fillId="0" borderId="148" xfId="21" applyFont="1" applyBorder="1" applyAlignment="1">
      <alignment horizontal="center" vertical="center" shrinkToFit="1"/>
    </xf>
    <xf numFmtId="38" fontId="14" fillId="0" borderId="0" xfId="3" applyFont="1" applyFill="1" applyBorder="1" applyAlignment="1">
      <alignment horizontal="center" vertical="center"/>
    </xf>
    <xf numFmtId="185" fontId="14" fillId="0" borderId="0" xfId="4" applyNumberFormat="1" applyFont="1" applyAlignment="1">
      <alignment horizontal="center" vertical="center"/>
    </xf>
    <xf numFmtId="0" fontId="9" fillId="0" borderId="0" xfId="4" applyFont="1" applyAlignment="1">
      <alignment horizontal="center" vertical="center" shrinkToFit="1"/>
    </xf>
    <xf numFmtId="0" fontId="9" fillId="0" borderId="1" xfId="4" applyFont="1" applyBorder="1" applyAlignment="1">
      <alignment horizontal="center" vertical="center" shrinkToFit="1"/>
    </xf>
    <xf numFmtId="38" fontId="14" fillId="0" borderId="0" xfId="18" applyFont="1" applyFill="1" applyBorder="1" applyAlignment="1">
      <alignment horizontal="center" vertical="center"/>
    </xf>
    <xf numFmtId="0" fontId="17" fillId="0" borderId="146" xfId="21" applyFont="1" applyBorder="1" applyAlignment="1">
      <alignment horizontal="center" vertical="center" shrinkToFit="1"/>
    </xf>
    <xf numFmtId="0" fontId="17" fillId="0" borderId="148" xfId="21" applyFont="1" applyBorder="1" applyAlignment="1">
      <alignment horizontal="center" vertical="center" shrinkToFit="1"/>
    </xf>
    <xf numFmtId="0" fontId="14" fillId="0" borderId="0" xfId="4" applyFont="1" applyAlignment="1">
      <alignment horizontal="center" vertical="center"/>
    </xf>
    <xf numFmtId="0" fontId="9" fillId="0" borderId="39" xfId="4" applyFont="1" applyBorder="1" applyAlignment="1">
      <alignment horizontal="center" vertical="center" wrapText="1"/>
    </xf>
    <xf numFmtId="0" fontId="9" fillId="0" borderId="0" xfId="4" applyFont="1" applyAlignment="1">
      <alignment horizontal="center" vertical="center" wrapText="1"/>
    </xf>
    <xf numFmtId="0" fontId="9" fillId="0" borderId="1" xfId="4" applyFont="1" applyBorder="1" applyAlignment="1">
      <alignment horizontal="center" vertical="center" wrapText="1"/>
    </xf>
    <xf numFmtId="184" fontId="23" fillId="0" borderId="0" xfId="3" applyNumberFormat="1" applyFont="1" applyFill="1" applyBorder="1" applyAlignment="1">
      <alignment horizontal="right" vertical="center" indent="1"/>
    </xf>
    <xf numFmtId="184" fontId="23" fillId="0" borderId="1" xfId="3" applyNumberFormat="1" applyFont="1" applyFill="1" applyBorder="1" applyAlignment="1">
      <alignment horizontal="right" vertical="center" indent="1"/>
    </xf>
    <xf numFmtId="184" fontId="23" fillId="0" borderId="5" xfId="3" applyNumberFormat="1" applyFont="1" applyFill="1" applyBorder="1" applyAlignment="1">
      <alignment horizontal="right" vertical="center" indent="1"/>
    </xf>
    <xf numFmtId="0" fontId="21" fillId="0" borderId="0" xfId="4" applyFont="1" applyAlignment="1">
      <alignment horizontal="right" vertical="center" indent="1"/>
    </xf>
    <xf numFmtId="183" fontId="88" fillId="0" borderId="0" xfId="3" applyNumberFormat="1" applyFont="1" applyFill="1" applyBorder="1" applyAlignment="1">
      <alignment horizontal="right" vertical="center" indent="1"/>
    </xf>
    <xf numFmtId="183" fontId="88" fillId="0" borderId="1" xfId="3" applyNumberFormat="1" applyFont="1" applyFill="1" applyBorder="1" applyAlignment="1">
      <alignment horizontal="right" vertical="center" indent="1"/>
    </xf>
    <xf numFmtId="0" fontId="12" fillId="0" borderId="39" xfId="4" applyFont="1" applyBorder="1" applyAlignment="1">
      <alignment horizontal="center" vertical="center"/>
    </xf>
    <xf numFmtId="0" fontId="12" fillId="0" borderId="1" xfId="4" applyFont="1" applyBorder="1" applyAlignment="1">
      <alignment horizontal="center" vertical="center"/>
    </xf>
    <xf numFmtId="0" fontId="12" fillId="0" borderId="11" xfId="4" applyFont="1" applyBorder="1" applyAlignment="1">
      <alignment horizontal="center" vertical="center"/>
    </xf>
    <xf numFmtId="0" fontId="12" fillId="0" borderId="9" xfId="4" applyFont="1" applyBorder="1" applyAlignment="1">
      <alignment horizontal="center" vertical="center"/>
    </xf>
    <xf numFmtId="0" fontId="12" fillId="0" borderId="10" xfId="4" applyFont="1" applyBorder="1" applyAlignment="1">
      <alignment horizontal="center" vertical="center"/>
    </xf>
    <xf numFmtId="178" fontId="23" fillId="0" borderId="39" xfId="3" applyNumberFormat="1" applyFont="1" applyFill="1" applyBorder="1" applyAlignment="1">
      <alignment horizontal="right" vertical="center" indent="1"/>
    </xf>
    <xf numFmtId="178" fontId="23" fillId="0" borderId="0" xfId="3" applyNumberFormat="1" applyFont="1" applyFill="1" applyBorder="1" applyAlignment="1">
      <alignment horizontal="right" vertical="center" indent="1"/>
    </xf>
    <xf numFmtId="178" fontId="23" fillId="0" borderId="1" xfId="3" applyNumberFormat="1" applyFont="1" applyFill="1" applyBorder="1" applyAlignment="1">
      <alignment horizontal="right" vertical="center" indent="1"/>
    </xf>
    <xf numFmtId="178" fontId="23" fillId="0" borderId="149" xfId="3" applyNumberFormat="1" applyFont="1" applyFill="1" applyBorder="1" applyAlignment="1">
      <alignment horizontal="right" vertical="center" indent="1"/>
    </xf>
    <xf numFmtId="178" fontId="23" fillId="0" borderId="150" xfId="3" applyNumberFormat="1" applyFont="1" applyFill="1" applyBorder="1" applyAlignment="1">
      <alignment horizontal="right" vertical="center" indent="1"/>
    </xf>
    <xf numFmtId="0" fontId="21" fillId="0" borderId="39" xfId="21" applyFont="1" applyBorder="1" applyAlignment="1">
      <alignment horizontal="center" vertical="center" textRotation="255"/>
    </xf>
    <xf numFmtId="0" fontId="21" fillId="0" borderId="1" xfId="21" applyFont="1" applyBorder="1" applyAlignment="1">
      <alignment horizontal="center" vertical="center" textRotation="255"/>
    </xf>
    <xf numFmtId="0" fontId="21" fillId="0" borderId="150" xfId="21" applyFont="1" applyBorder="1" applyAlignment="1">
      <alignment horizontal="center" vertical="center" textRotation="255"/>
    </xf>
    <xf numFmtId="178" fontId="23" fillId="0" borderId="149" xfId="21" applyNumberFormat="1" applyFont="1" applyBorder="1" applyAlignment="1">
      <alignment vertical="center"/>
    </xf>
    <xf numFmtId="178" fontId="23" fillId="0" borderId="150" xfId="21" applyNumberFormat="1" applyFont="1" applyBorder="1" applyAlignment="1">
      <alignment vertical="center"/>
    </xf>
    <xf numFmtId="0" fontId="9" fillId="0" borderId="146" xfId="21" applyFont="1" applyBorder="1" applyAlignment="1">
      <alignment horizontal="center" shrinkToFit="1"/>
    </xf>
    <xf numFmtId="0" fontId="9" fillId="0" borderId="147" xfId="21" applyFont="1" applyBorder="1" applyAlignment="1">
      <alignment horizontal="center" shrinkToFit="1"/>
    </xf>
    <xf numFmtId="0" fontId="9" fillId="0" borderId="146" xfId="21" applyFont="1" applyBorder="1" applyAlignment="1">
      <alignment horizontal="center" vertical="center"/>
    </xf>
    <xf numFmtId="0" fontId="9" fillId="0" borderId="147" xfId="21" applyFont="1" applyBorder="1" applyAlignment="1">
      <alignment horizontal="center" vertical="center"/>
    </xf>
    <xf numFmtId="0" fontId="12" fillId="2" borderId="55" xfId="4" applyFont="1" applyFill="1" applyBorder="1" applyAlignment="1">
      <alignment horizontal="center" vertical="center"/>
    </xf>
    <xf numFmtId="0" fontId="12" fillId="2" borderId="12" xfId="4" applyFont="1" applyFill="1" applyBorder="1" applyAlignment="1">
      <alignment horizontal="center" vertical="center"/>
    </xf>
    <xf numFmtId="0" fontId="12" fillId="2" borderId="39" xfId="4" applyFont="1" applyFill="1" applyBorder="1" applyAlignment="1">
      <alignment horizontal="center" vertical="center"/>
    </xf>
    <xf numFmtId="0" fontId="12" fillId="2" borderId="0" xfId="4" applyFont="1" applyFill="1" applyAlignment="1">
      <alignment horizontal="center" vertical="center"/>
    </xf>
    <xf numFmtId="0" fontId="12" fillId="2" borderId="11" xfId="4" applyFont="1" applyFill="1" applyBorder="1" applyAlignment="1">
      <alignment horizontal="center" vertical="center"/>
    </xf>
    <xf numFmtId="0" fontId="12" fillId="2" borderId="9" xfId="4" applyFont="1" applyFill="1" applyBorder="1" applyAlignment="1">
      <alignment horizontal="center" vertical="center"/>
    </xf>
    <xf numFmtId="0" fontId="9" fillId="0" borderId="149" xfId="21" applyFont="1" applyBorder="1" applyAlignment="1">
      <alignment horizontal="center" vertical="center"/>
    </xf>
    <xf numFmtId="178" fontId="87" fillId="2" borderId="12" xfId="3" applyNumberFormat="1" applyFont="1" applyFill="1" applyBorder="1" applyAlignment="1">
      <alignment horizontal="right" vertical="center" indent="1"/>
    </xf>
    <xf numFmtId="178" fontId="87" fillId="2" borderId="38" xfId="3" applyNumberFormat="1" applyFont="1" applyFill="1" applyBorder="1" applyAlignment="1">
      <alignment horizontal="right" vertical="center" indent="1"/>
    </xf>
    <xf numFmtId="178" fontId="87" fillId="2" borderId="0" xfId="3" applyNumberFormat="1" applyFont="1" applyFill="1" applyBorder="1" applyAlignment="1">
      <alignment horizontal="right" vertical="center" indent="1"/>
    </xf>
    <xf numFmtId="178" fontId="87" fillId="2" borderId="20" xfId="3" applyNumberFormat="1" applyFont="1" applyFill="1" applyBorder="1" applyAlignment="1">
      <alignment horizontal="right" vertical="center" indent="1"/>
    </xf>
    <xf numFmtId="178" fontId="87" fillId="2" borderId="9" xfId="3" applyNumberFormat="1" applyFont="1" applyFill="1" applyBorder="1" applyAlignment="1">
      <alignment horizontal="right" vertical="center" indent="1"/>
    </xf>
    <xf numFmtId="178" fontId="87" fillId="2" borderId="21" xfId="3" applyNumberFormat="1" applyFont="1" applyFill="1" applyBorder="1" applyAlignment="1">
      <alignment horizontal="right" vertical="center" indent="1"/>
    </xf>
    <xf numFmtId="0" fontId="9" fillId="0" borderId="39" xfId="4" applyFont="1" applyBorder="1" applyAlignment="1">
      <alignment horizontal="left" vertical="center" shrinkToFit="1"/>
    </xf>
    <xf numFmtId="0" fontId="9" fillId="0" borderId="0" xfId="4" applyFont="1" applyAlignment="1">
      <alignment horizontal="left" vertical="center" shrinkToFit="1"/>
    </xf>
    <xf numFmtId="0" fontId="9" fillId="0" borderId="1" xfId="4" applyFont="1" applyBorder="1" applyAlignment="1">
      <alignment horizontal="left" vertical="center" shrinkToFit="1"/>
    </xf>
    <xf numFmtId="0" fontId="9" fillId="0" borderId="149" xfId="4" applyFont="1" applyBorder="1" applyAlignment="1">
      <alignment horizontal="left" vertical="center" shrinkToFit="1"/>
    </xf>
    <xf numFmtId="0" fontId="9" fillId="0" borderId="150" xfId="4" applyFont="1" applyBorder="1" applyAlignment="1">
      <alignment horizontal="left" vertical="center" shrinkToFit="1"/>
    </xf>
    <xf numFmtId="0" fontId="12" fillId="0" borderId="39" xfId="21" applyFont="1" applyBorder="1" applyAlignment="1">
      <alignment horizontal="center" vertical="center" shrinkToFit="1"/>
    </xf>
    <xf numFmtId="0" fontId="12" fillId="0" borderId="1" xfId="21" applyFont="1" applyBorder="1" applyAlignment="1">
      <alignment horizontal="center" vertical="center" shrinkToFit="1"/>
    </xf>
    <xf numFmtId="0" fontId="9" fillId="0" borderId="149" xfId="21" applyFont="1" applyBorder="1" applyAlignment="1">
      <alignment horizontal="left" vertical="center" wrapText="1"/>
    </xf>
    <xf numFmtId="0" fontId="9" fillId="0" borderId="150" xfId="21" applyFont="1" applyBorder="1" applyAlignment="1">
      <alignment horizontal="left" vertical="center" wrapText="1"/>
    </xf>
    <xf numFmtId="5" fontId="23" fillId="0" borderId="39" xfId="4" applyNumberFormat="1" applyFont="1" applyBorder="1" applyAlignment="1">
      <alignment horizontal="right" vertical="center" indent="1"/>
    </xf>
    <xf numFmtId="5" fontId="23" fillId="0" borderId="0" xfId="4" applyNumberFormat="1" applyFont="1" applyAlignment="1">
      <alignment horizontal="right" vertical="center" indent="1"/>
    </xf>
    <xf numFmtId="5" fontId="23" fillId="0" borderId="1" xfId="4" applyNumberFormat="1" applyFont="1" applyBorder="1" applyAlignment="1">
      <alignment horizontal="right" vertical="center" indent="1"/>
    </xf>
    <xf numFmtId="5" fontId="23" fillId="0" borderId="149" xfId="4" applyNumberFormat="1" applyFont="1" applyBorder="1" applyAlignment="1">
      <alignment horizontal="right" vertical="center" indent="1"/>
    </xf>
    <xf numFmtId="5" fontId="23" fillId="0" borderId="150" xfId="4" applyNumberFormat="1" applyFont="1" applyBorder="1" applyAlignment="1">
      <alignment horizontal="right" vertical="center" indent="1"/>
    </xf>
    <xf numFmtId="49" fontId="9" fillId="0" borderId="0" xfId="4" applyNumberFormat="1" applyFont="1" applyAlignment="1">
      <alignment horizontal="center" vertical="center"/>
    </xf>
    <xf numFmtId="49" fontId="9" fillId="0" borderId="1" xfId="4" applyNumberFormat="1" applyFont="1" applyBorder="1" applyAlignment="1">
      <alignment horizontal="center" vertical="center"/>
    </xf>
    <xf numFmtId="49" fontId="9" fillId="0" borderId="149" xfId="4" applyNumberFormat="1" applyFont="1" applyBorder="1" applyAlignment="1">
      <alignment horizontal="center" vertical="center"/>
    </xf>
    <xf numFmtId="49" fontId="9" fillId="0" borderId="150" xfId="4" applyNumberFormat="1" applyFont="1" applyBorder="1" applyAlignment="1">
      <alignment horizontal="center" vertical="center"/>
    </xf>
    <xf numFmtId="38" fontId="14" fillId="0" borderId="149" xfId="18" applyFont="1" applyFill="1" applyBorder="1" applyAlignment="1">
      <alignment horizontal="center" vertical="center"/>
    </xf>
    <xf numFmtId="0" fontId="21" fillId="0" borderId="59" xfId="4" applyFont="1" applyBorder="1" applyAlignment="1">
      <alignment horizontal="center" vertical="center"/>
    </xf>
    <xf numFmtId="0" fontId="1" fillId="0" borderId="96" xfId="26" applyFont="1" applyBorder="1" applyAlignment="1">
      <alignment horizontal="center" vertical="center"/>
    </xf>
    <xf numFmtId="0" fontId="3" fillId="0" borderId="97" xfId="26" applyBorder="1" applyAlignment="1">
      <alignment horizontal="center" vertical="center"/>
    </xf>
    <xf numFmtId="0" fontId="3" fillId="0" borderId="98" xfId="26" applyBorder="1" applyAlignment="1">
      <alignment horizontal="center" vertical="center"/>
    </xf>
    <xf numFmtId="3" fontId="1" fillId="0" borderId="96" xfId="28" applyNumberFormat="1" applyFont="1" applyBorder="1" applyAlignment="1">
      <alignment horizontal="center" vertical="center"/>
    </xf>
    <xf numFmtId="3" fontId="1" fillId="0" borderId="97" xfId="28" applyNumberFormat="1" applyFont="1" applyBorder="1" applyAlignment="1">
      <alignment horizontal="center" vertical="center"/>
    </xf>
    <xf numFmtId="3" fontId="1" fillId="0" borderId="99" xfId="28" applyNumberFormat="1" applyFont="1" applyBorder="1" applyAlignment="1">
      <alignment horizontal="center" vertical="center"/>
    </xf>
    <xf numFmtId="3" fontId="1" fillId="0" borderId="98" xfId="28" applyNumberFormat="1" applyFont="1" applyBorder="1" applyAlignment="1">
      <alignment horizontal="center" vertical="center"/>
    </xf>
    <xf numFmtId="0" fontId="3" fillId="0" borderId="12" xfId="26" applyBorder="1" applyAlignment="1">
      <alignment horizontal="center" vertical="center"/>
    </xf>
    <xf numFmtId="191" fontId="18" fillId="0" borderId="12" xfId="28" applyNumberFormat="1" applyFont="1" applyBorder="1" applyAlignment="1">
      <alignment horizontal="center" vertical="center"/>
    </xf>
    <xf numFmtId="0" fontId="3" fillId="0" borderId="70" xfId="26" applyBorder="1" applyAlignment="1">
      <alignment horizontal="center" vertical="center"/>
    </xf>
    <xf numFmtId="0" fontId="3" fillId="0" borderId="64" xfId="26" applyBorder="1" applyAlignment="1">
      <alignment horizontal="center" vertical="center"/>
    </xf>
    <xf numFmtId="3" fontId="1" fillId="0" borderId="70" xfId="28" applyNumberFormat="1" applyFont="1" applyBorder="1" applyAlignment="1">
      <alignment horizontal="center" vertical="center"/>
    </xf>
    <xf numFmtId="3" fontId="1" fillId="0" borderId="64" xfId="28" applyNumberFormat="1" applyFont="1" applyBorder="1" applyAlignment="1">
      <alignment horizontal="center" vertical="center"/>
    </xf>
    <xf numFmtId="3" fontId="1" fillId="0" borderId="55" xfId="28" applyNumberFormat="1" applyFont="1" applyBorder="1" applyAlignment="1">
      <alignment horizontal="center" vertical="center"/>
    </xf>
    <xf numFmtId="3" fontId="1" fillId="0" borderId="12" xfId="28" applyNumberFormat="1" applyFont="1" applyBorder="1" applyAlignment="1">
      <alignment horizontal="center" vertical="center"/>
    </xf>
    <xf numFmtId="3" fontId="1" fillId="0" borderId="93" xfId="28" applyNumberFormat="1" applyFont="1" applyBorder="1" applyAlignment="1">
      <alignment horizontal="center" vertical="center"/>
    </xf>
    <xf numFmtId="3" fontId="1" fillId="0" borderId="94" xfId="28" applyNumberFormat="1" applyFont="1" applyBorder="1" applyAlignment="1">
      <alignment horizontal="center" vertical="center"/>
    </xf>
    <xf numFmtId="3" fontId="1" fillId="0" borderId="38" xfId="28" applyNumberFormat="1" applyFont="1" applyBorder="1" applyAlignment="1">
      <alignment horizontal="center" vertical="center"/>
    </xf>
    <xf numFmtId="3" fontId="1" fillId="0" borderId="95" xfId="28" applyNumberFormat="1" applyFont="1" applyBorder="1" applyAlignment="1">
      <alignment horizontal="center" vertical="center"/>
    </xf>
    <xf numFmtId="0" fontId="3" fillId="0" borderId="157" xfId="26" applyBorder="1" applyAlignment="1">
      <alignment horizontal="center" vertical="center"/>
    </xf>
    <xf numFmtId="3" fontId="1" fillId="0" borderId="157" xfId="28" applyNumberFormat="1" applyFont="1" applyBorder="1" applyAlignment="1">
      <alignment horizontal="center" vertical="center"/>
    </xf>
    <xf numFmtId="0" fontId="125" fillId="12" borderId="0" xfId="26" applyFont="1" applyFill="1" applyAlignment="1">
      <alignment horizontal="center" vertical="center" wrapText="1" shrinkToFit="1"/>
    </xf>
    <xf numFmtId="0" fontId="125" fillId="12" borderId="0" xfId="26" applyFont="1" applyFill="1" applyAlignment="1">
      <alignment horizontal="center" vertical="center" shrinkToFit="1"/>
    </xf>
    <xf numFmtId="0" fontId="125" fillId="12" borderId="0" xfId="26" applyFont="1" applyFill="1" applyAlignment="1">
      <alignment horizontal="center" vertical="center"/>
    </xf>
    <xf numFmtId="0" fontId="3" fillId="0" borderId="153" xfId="26" applyBorder="1" applyAlignment="1">
      <alignment horizontal="center" vertical="center"/>
    </xf>
    <xf numFmtId="0" fontId="3" fillId="0" borderId="127" xfId="26" applyBorder="1" applyAlignment="1">
      <alignment horizontal="center" vertical="center"/>
    </xf>
    <xf numFmtId="0" fontId="3" fillId="0" borderId="154" xfId="26" applyBorder="1" applyAlignment="1">
      <alignment horizontal="center" vertical="center"/>
    </xf>
    <xf numFmtId="0" fontId="3" fillId="0" borderId="155" xfId="26" applyBorder="1" applyAlignment="1">
      <alignment horizontal="center" vertical="center"/>
    </xf>
    <xf numFmtId="176" fontId="57" fillId="14" borderId="0" xfId="29" applyNumberFormat="1" applyFill="1" applyAlignment="1">
      <alignment horizontal="center" vertical="center"/>
    </xf>
    <xf numFmtId="0" fontId="107" fillId="0" borderId="39" xfId="29" applyFont="1" applyBorder="1" applyAlignment="1">
      <alignment horizontal="center" vertical="center"/>
    </xf>
    <xf numFmtId="0" fontId="107" fillId="0" borderId="0" xfId="29" applyFont="1" applyAlignment="1">
      <alignment horizontal="center" vertical="center"/>
    </xf>
    <xf numFmtId="0" fontId="107" fillId="0" borderId="1" xfId="29" applyFont="1" applyBorder="1" applyAlignment="1">
      <alignment horizontal="center" vertical="center"/>
    </xf>
    <xf numFmtId="0" fontId="107" fillId="0" borderId="149" xfId="29" applyFont="1" applyBorder="1" applyAlignment="1">
      <alignment horizontal="center" vertical="center"/>
    </xf>
    <xf numFmtId="0" fontId="107" fillId="0" borderId="150" xfId="29" applyFont="1" applyBorder="1" applyAlignment="1">
      <alignment horizontal="center" vertical="center"/>
    </xf>
    <xf numFmtId="0" fontId="131" fillId="0" borderId="39" xfId="29" applyFont="1" applyBorder="1" applyAlignment="1">
      <alignment horizontal="center" vertical="center" wrapText="1"/>
    </xf>
    <xf numFmtId="0" fontId="131" fillId="0" borderId="0" xfId="29" applyFont="1" applyAlignment="1">
      <alignment horizontal="center" vertical="center" wrapText="1"/>
    </xf>
    <xf numFmtId="0" fontId="131" fillId="0" borderId="149" xfId="29" applyFont="1" applyBorder="1" applyAlignment="1">
      <alignment horizontal="center" vertical="center" wrapText="1"/>
    </xf>
    <xf numFmtId="0" fontId="35" fillId="0" borderId="39" xfId="29" applyFont="1" applyBorder="1" applyAlignment="1">
      <alignment horizontal="center" vertical="center"/>
    </xf>
    <xf numFmtId="0" fontId="35" fillId="0" borderId="0" xfId="29" applyFont="1" applyAlignment="1">
      <alignment horizontal="center" vertical="center"/>
    </xf>
    <xf numFmtId="0" fontId="35" fillId="0" borderId="1" xfId="29" applyFont="1" applyBorder="1" applyAlignment="1">
      <alignment horizontal="center" vertical="center"/>
    </xf>
    <xf numFmtId="0" fontId="35" fillId="0" borderId="149" xfId="29" applyFont="1" applyBorder="1" applyAlignment="1">
      <alignment horizontal="center" vertical="center"/>
    </xf>
    <xf numFmtId="0" fontId="35" fillId="0" borderId="150" xfId="29" applyFont="1" applyBorder="1" applyAlignment="1">
      <alignment horizontal="center" vertical="center"/>
    </xf>
    <xf numFmtId="0" fontId="66" fillId="0" borderId="0" xfId="29" applyFont="1" applyAlignment="1">
      <alignment horizontal="center" vertical="center"/>
    </xf>
    <xf numFmtId="0" fontId="33" fillId="0" borderId="0" xfId="29" applyFont="1" applyAlignment="1">
      <alignment horizontal="center" vertical="center"/>
    </xf>
    <xf numFmtId="199" fontId="33" fillId="0" borderId="149" xfId="29" applyNumberFormat="1" applyFont="1" applyBorder="1" applyAlignment="1">
      <alignment horizontal="center" vertical="center" shrinkToFit="1"/>
    </xf>
    <xf numFmtId="199" fontId="33" fillId="0" borderId="150" xfId="29" applyNumberFormat="1" applyFont="1" applyBorder="1" applyAlignment="1">
      <alignment horizontal="center" vertical="center" shrinkToFit="1"/>
    </xf>
    <xf numFmtId="197" fontId="58" fillId="0" borderId="151" xfId="9" applyNumberFormat="1" applyFont="1" applyBorder="1" applyAlignment="1">
      <alignment horizontal="right" vertical="center"/>
    </xf>
    <xf numFmtId="197" fontId="58" fillId="0" borderId="14" xfId="9" applyNumberFormat="1" applyFont="1" applyBorder="1" applyAlignment="1">
      <alignment horizontal="right" vertical="center"/>
    </xf>
    <xf numFmtId="197" fontId="58" fillId="0" borderId="0" xfId="9" applyNumberFormat="1" applyFont="1" applyBorder="1" applyAlignment="1">
      <alignment horizontal="right" vertical="center"/>
    </xf>
    <xf numFmtId="197" fontId="58" fillId="0" borderId="82" xfId="9" applyNumberFormat="1" applyFont="1" applyBorder="1" applyAlignment="1">
      <alignment horizontal="right" vertical="center"/>
    </xf>
    <xf numFmtId="197" fontId="58" fillId="0" borderId="5" xfId="9" applyNumberFormat="1" applyFont="1" applyBorder="1" applyAlignment="1">
      <alignment horizontal="right" vertical="center"/>
    </xf>
    <xf numFmtId="0" fontId="33" fillId="0" borderId="0" xfId="29" applyFont="1" applyAlignment="1">
      <alignment horizontal="center" vertical="center" textRotation="255"/>
    </xf>
    <xf numFmtId="0" fontId="129" fillId="0" borderId="0" xfId="29" applyFont="1" applyAlignment="1">
      <alignment vertical="top" wrapText="1"/>
    </xf>
    <xf numFmtId="0" fontId="129" fillId="0" borderId="0" xfId="29" applyFont="1" applyAlignment="1">
      <alignment vertical="top"/>
    </xf>
    <xf numFmtId="0" fontId="33" fillId="0" borderId="103" xfId="29" applyFont="1" applyBorder="1" applyAlignment="1">
      <alignment horizontal="center" vertical="center"/>
    </xf>
    <xf numFmtId="197" fontId="130" fillId="0" borderId="91" xfId="9" applyNumberFormat="1" applyFont="1" applyBorder="1" applyAlignment="1">
      <alignment horizontal="center" vertical="center"/>
    </xf>
    <xf numFmtId="197" fontId="130" fillId="0" borderId="102" xfId="9" applyNumberFormat="1" applyFont="1" applyBorder="1" applyAlignment="1">
      <alignment horizontal="center" vertical="center"/>
    </xf>
    <xf numFmtId="197" fontId="130" fillId="0" borderId="14" xfId="9" applyNumberFormat="1" applyFont="1" applyBorder="1" applyAlignment="1">
      <alignment horizontal="center" vertical="center"/>
    </xf>
    <xf numFmtId="197" fontId="130" fillId="0" borderId="0" xfId="9" applyNumberFormat="1" applyFont="1" applyBorder="1" applyAlignment="1">
      <alignment horizontal="center" vertical="center"/>
    </xf>
    <xf numFmtId="197" fontId="130" fillId="0" borderId="0" xfId="9" applyNumberFormat="1" applyFont="1" applyAlignment="1">
      <alignment horizontal="center" vertical="center"/>
    </xf>
    <xf numFmtId="197" fontId="130" fillId="0" borderId="76" xfId="9" applyNumberFormat="1" applyFont="1" applyBorder="1" applyAlignment="1">
      <alignment horizontal="center" vertical="center"/>
    </xf>
    <xf numFmtId="197" fontId="130" fillId="0" borderId="149" xfId="9" applyNumberFormat="1" applyFont="1" applyBorder="1" applyAlignment="1">
      <alignment horizontal="center" vertical="center"/>
    </xf>
    <xf numFmtId="199" fontId="33" fillId="15" borderId="14" xfId="29" applyNumberFormat="1" applyFont="1" applyFill="1" applyBorder="1" applyAlignment="1">
      <alignment horizontal="center" vertical="center" wrapText="1"/>
    </xf>
    <xf numFmtId="199" fontId="33" fillId="15" borderId="101" xfId="29" applyNumberFormat="1" applyFont="1" applyFill="1" applyBorder="1" applyAlignment="1">
      <alignment horizontal="center" vertical="center" wrapText="1"/>
    </xf>
    <xf numFmtId="199" fontId="33" fillId="15" borderId="76" xfId="29" applyNumberFormat="1" applyFont="1" applyFill="1" applyBorder="1" applyAlignment="1">
      <alignment horizontal="center" vertical="center" wrapText="1"/>
    </xf>
    <xf numFmtId="199" fontId="33" fillId="15" borderId="158" xfId="29" applyNumberFormat="1" applyFont="1" applyFill="1" applyBorder="1" applyAlignment="1">
      <alignment horizontal="center" vertical="center" wrapText="1"/>
    </xf>
    <xf numFmtId="0" fontId="33" fillId="0" borderId="14" xfId="29" applyFont="1" applyBorder="1" applyAlignment="1">
      <alignment horizontal="center" vertical="center"/>
    </xf>
    <xf numFmtId="0" fontId="33" fillId="0" borderId="101" xfId="29" applyFont="1" applyBorder="1" applyAlignment="1">
      <alignment horizontal="center" vertical="center"/>
    </xf>
    <xf numFmtId="197" fontId="58" fillId="15" borderId="91" xfId="9" applyNumberFormat="1" applyFont="1" applyFill="1" applyBorder="1" applyAlignment="1">
      <alignment horizontal="right" vertical="center"/>
    </xf>
    <xf numFmtId="197" fontId="58" fillId="15" borderId="102" xfId="9" applyNumberFormat="1" applyFont="1" applyFill="1" applyBorder="1" applyAlignment="1">
      <alignment horizontal="right" vertical="center"/>
    </xf>
    <xf numFmtId="197" fontId="58" fillId="15" borderId="76" xfId="9" applyNumberFormat="1" applyFont="1" applyFill="1" applyBorder="1" applyAlignment="1">
      <alignment horizontal="right" vertical="center"/>
    </xf>
    <xf numFmtId="197" fontId="58" fillId="15" borderId="149" xfId="9" applyNumberFormat="1" applyFont="1" applyFill="1" applyBorder="1" applyAlignment="1">
      <alignment horizontal="right" vertical="center"/>
    </xf>
    <xf numFmtId="0" fontId="33" fillId="0" borderId="76" xfId="29" applyFont="1" applyBorder="1" applyAlignment="1">
      <alignment horizontal="center" vertical="center"/>
    </xf>
    <xf numFmtId="0" fontId="33" fillId="0" borderId="158" xfId="29" applyFont="1" applyBorder="1" applyAlignment="1">
      <alignment horizontal="center" vertical="center"/>
    </xf>
    <xf numFmtId="197" fontId="58" fillId="15" borderId="82" xfId="9" applyNumberFormat="1" applyFont="1" applyFill="1" applyBorder="1" applyAlignment="1">
      <alignment horizontal="right" vertical="center"/>
    </xf>
    <xf numFmtId="197" fontId="58" fillId="15" borderId="5" xfId="9" applyNumberFormat="1" applyFont="1" applyFill="1" applyBorder="1" applyAlignment="1">
      <alignment horizontal="right" vertical="center"/>
    </xf>
    <xf numFmtId="0" fontId="33" fillId="0" borderId="82" xfId="29" applyFont="1" applyBorder="1" applyAlignment="1">
      <alignment horizontal="center" vertical="center"/>
    </xf>
    <xf numFmtId="0" fontId="33" fillId="15" borderId="91" xfId="29" applyFont="1" applyFill="1" applyBorder="1" applyAlignment="1">
      <alignment horizontal="right" vertical="center" shrinkToFit="1"/>
    </xf>
    <xf numFmtId="0" fontId="33" fillId="15" borderId="76" xfId="29" applyFont="1" applyFill="1" applyBorder="1" applyAlignment="1">
      <alignment horizontal="right" vertical="center" shrinkToFit="1"/>
    </xf>
    <xf numFmtId="0" fontId="33" fillId="0" borderId="0" xfId="29" applyFont="1" applyAlignment="1">
      <alignment horizontal="left" vertical="center" shrinkToFit="1"/>
    </xf>
    <xf numFmtId="0" fontId="33" fillId="0" borderId="149" xfId="29" applyFont="1" applyBorder="1" applyAlignment="1">
      <alignment horizontal="left" vertical="center" shrinkToFit="1"/>
    </xf>
    <xf numFmtId="0" fontId="33" fillId="15" borderId="102" xfId="29" applyFont="1" applyFill="1" applyBorder="1" applyAlignment="1">
      <alignment horizontal="right" vertical="center" shrinkToFit="1"/>
    </xf>
    <xf numFmtId="0" fontId="33" fillId="15" borderId="149" xfId="29" applyFont="1" applyFill="1" applyBorder="1" applyAlignment="1">
      <alignment horizontal="right" vertical="center" shrinkToFit="1"/>
    </xf>
    <xf numFmtId="0" fontId="33" fillId="0" borderId="101" xfId="29" applyFont="1" applyBorder="1" applyAlignment="1">
      <alignment horizontal="left" vertical="center" shrinkToFit="1"/>
    </xf>
    <xf numFmtId="0" fontId="33" fillId="0" borderId="158" xfId="29" applyFont="1" applyBorder="1" applyAlignment="1">
      <alignment horizontal="left" vertical="center" shrinkToFit="1"/>
    </xf>
    <xf numFmtId="199" fontId="57" fillId="15" borderId="0" xfId="29" applyNumberFormat="1" applyFill="1" applyAlignment="1">
      <alignment horizontal="center" vertical="center" wrapText="1"/>
    </xf>
    <xf numFmtId="199" fontId="57" fillId="15" borderId="101" xfId="29" applyNumberFormat="1" applyFill="1" applyBorder="1" applyAlignment="1">
      <alignment horizontal="center" vertical="center" wrapText="1"/>
    </xf>
    <xf numFmtId="199" fontId="57" fillId="15" borderId="76" xfId="29" applyNumberFormat="1" applyFill="1" applyBorder="1" applyAlignment="1">
      <alignment horizontal="center" vertical="center" wrapText="1"/>
    </xf>
    <xf numFmtId="199" fontId="57" fillId="15" borderId="149" xfId="29" applyNumberFormat="1" applyFill="1" applyBorder="1" applyAlignment="1">
      <alignment horizontal="center" vertical="center" wrapText="1"/>
    </xf>
    <xf numFmtId="199" fontId="57" fillId="15" borderId="158" xfId="29" applyNumberFormat="1" applyFill="1" applyBorder="1" applyAlignment="1">
      <alignment horizontal="center" vertical="center" wrapText="1"/>
    </xf>
    <xf numFmtId="0" fontId="33" fillId="15" borderId="82" xfId="29" applyFont="1" applyFill="1" applyBorder="1" applyAlignment="1">
      <alignment horizontal="right" vertical="center" shrinkToFit="1"/>
    </xf>
    <xf numFmtId="0" fontId="33" fillId="0" borderId="5" xfId="29" applyFont="1" applyBorder="1" applyAlignment="1">
      <alignment horizontal="left" vertical="center" shrinkToFit="1"/>
    </xf>
    <xf numFmtId="0" fontId="33" fillId="15" borderId="5" xfId="29" applyFont="1" applyFill="1" applyBorder="1" applyAlignment="1">
      <alignment horizontal="right" vertical="center" shrinkToFit="1"/>
    </xf>
    <xf numFmtId="199" fontId="57" fillId="15" borderId="82" xfId="29" applyNumberFormat="1" applyFill="1" applyBorder="1" applyAlignment="1">
      <alignment horizontal="center" vertical="center" wrapText="1"/>
    </xf>
    <xf numFmtId="199" fontId="57" fillId="15" borderId="5" xfId="29" applyNumberFormat="1" applyFill="1" applyBorder="1" applyAlignment="1">
      <alignment horizontal="center" vertical="center" wrapText="1"/>
    </xf>
    <xf numFmtId="199" fontId="33" fillId="15" borderId="82" xfId="29" applyNumberFormat="1" applyFont="1" applyFill="1" applyBorder="1" applyAlignment="1">
      <alignment horizontal="center" vertical="center" wrapText="1"/>
    </xf>
    <xf numFmtId="199" fontId="33" fillId="0" borderId="14" xfId="29" applyNumberFormat="1" applyFont="1" applyBorder="1" applyAlignment="1">
      <alignment horizontal="center" vertical="center" wrapText="1"/>
    </xf>
    <xf numFmtId="199" fontId="57" fillId="0" borderId="0" xfId="29" applyNumberFormat="1" applyAlignment="1">
      <alignment horizontal="center" vertical="center" wrapText="1"/>
    </xf>
    <xf numFmtId="199" fontId="57" fillId="0" borderId="101" xfId="29" applyNumberFormat="1" applyBorder="1" applyAlignment="1">
      <alignment horizontal="center" vertical="center" wrapText="1"/>
    </xf>
    <xf numFmtId="199" fontId="57" fillId="0" borderId="82" xfId="29" applyNumberFormat="1" applyBorder="1" applyAlignment="1">
      <alignment horizontal="center" vertical="center" wrapText="1"/>
    </xf>
    <xf numFmtId="199" fontId="57" fillId="0" borderId="5" xfId="29" applyNumberFormat="1" applyBorder="1" applyAlignment="1">
      <alignment horizontal="center" vertical="center" wrapText="1"/>
    </xf>
    <xf numFmtId="190" fontId="33" fillId="0" borderId="91" xfId="29" applyNumberFormat="1" applyFont="1" applyBorder="1" applyAlignment="1">
      <alignment horizontal="center" vertical="center" shrinkToFit="1"/>
    </xf>
    <xf numFmtId="190" fontId="33" fillId="0" borderId="102" xfId="29" applyNumberFormat="1" applyFont="1" applyBorder="1" applyAlignment="1">
      <alignment horizontal="center" vertical="center" shrinkToFit="1"/>
    </xf>
    <xf numFmtId="190" fontId="33" fillId="0" borderId="118" xfId="29" applyNumberFormat="1" applyFont="1" applyBorder="1" applyAlignment="1">
      <alignment horizontal="center" vertical="center" shrinkToFit="1"/>
    </xf>
    <xf numFmtId="190" fontId="33" fillId="0" borderId="82" xfId="29" applyNumberFormat="1" applyFont="1" applyBorder="1" applyAlignment="1">
      <alignment horizontal="center" vertical="center" shrinkToFit="1"/>
    </xf>
    <xf numFmtId="190" fontId="33" fillId="0" borderId="5" xfId="29" applyNumberFormat="1" applyFont="1" applyBorder="1" applyAlignment="1">
      <alignment horizontal="center" vertical="center" shrinkToFit="1"/>
    </xf>
    <xf numFmtId="0" fontId="33" fillId="0" borderId="151" xfId="29" applyFont="1" applyBorder="1" applyAlignment="1">
      <alignment horizontal="center" vertical="center"/>
    </xf>
    <xf numFmtId="0" fontId="33" fillId="0" borderId="5" xfId="29" applyFont="1" applyBorder="1" applyAlignment="1">
      <alignment horizontal="center" vertical="center"/>
    </xf>
    <xf numFmtId="199" fontId="33" fillId="0" borderId="101" xfId="29" applyNumberFormat="1" applyFont="1" applyBorder="1" applyAlignment="1">
      <alignment horizontal="center" vertical="center" wrapText="1"/>
    </xf>
    <xf numFmtId="199" fontId="33" fillId="0" borderId="82" xfId="29" applyNumberFormat="1" applyFont="1" applyBorder="1" applyAlignment="1">
      <alignment horizontal="center" vertical="center" wrapText="1"/>
    </xf>
    <xf numFmtId="0" fontId="33" fillId="15" borderId="14" xfId="29" applyFont="1" applyFill="1" applyBorder="1" applyAlignment="1">
      <alignment vertical="center" wrapText="1"/>
    </xf>
    <xf numFmtId="0" fontId="33" fillId="15" borderId="0" xfId="29" applyFont="1" applyFill="1" applyAlignment="1">
      <alignment vertical="center" wrapText="1"/>
    </xf>
    <xf numFmtId="0" fontId="33" fillId="15" borderId="82" xfId="29" applyFont="1" applyFill="1" applyBorder="1" applyAlignment="1">
      <alignment vertical="center" wrapText="1"/>
    </xf>
    <xf numFmtId="0" fontId="33" fillId="15" borderId="5" xfId="29" applyFont="1" applyFill="1" applyBorder="1" applyAlignment="1">
      <alignment vertical="center" wrapText="1"/>
    </xf>
    <xf numFmtId="201" fontId="107" fillId="0" borderId="149" xfId="29" applyNumberFormat="1" applyFont="1" applyBorder="1" applyAlignment="1">
      <alignment horizontal="center" vertical="center"/>
    </xf>
    <xf numFmtId="199" fontId="107" fillId="0" borderId="151" xfId="29" applyNumberFormat="1" applyFont="1" applyBorder="1" applyAlignment="1">
      <alignment horizontal="center" vertical="center"/>
    </xf>
    <xf numFmtId="0" fontId="107" fillId="0" borderId="149" xfId="29" applyFont="1" applyBorder="1" applyAlignment="1">
      <alignment horizontal="center" vertical="center" textRotation="255"/>
    </xf>
    <xf numFmtId="199" fontId="107" fillId="0" borderId="76" xfId="29" applyNumberFormat="1" applyFont="1" applyBorder="1" applyAlignment="1">
      <alignment horizontal="center" vertical="center"/>
    </xf>
    <xf numFmtId="199" fontId="107" fillId="0" borderId="149" xfId="29" applyNumberFormat="1" applyFont="1" applyBorder="1" applyAlignment="1">
      <alignment horizontal="center" vertical="center"/>
    </xf>
    <xf numFmtId="199" fontId="107" fillId="0" borderId="158" xfId="29" applyNumberFormat="1" applyFont="1" applyBorder="1" applyAlignment="1">
      <alignment horizontal="center" vertical="center"/>
    </xf>
    <xf numFmtId="0" fontId="107" fillId="0" borderId="157" xfId="29" applyFont="1" applyBorder="1" applyAlignment="1">
      <alignment horizontal="center" vertical="center" textRotation="255"/>
    </xf>
    <xf numFmtId="0" fontId="107" fillId="0" borderId="151" xfId="29" applyFont="1" applyBorder="1" applyAlignment="1">
      <alignment horizontal="center" vertical="center" textRotation="255"/>
    </xf>
    <xf numFmtId="0" fontId="107" fillId="0" borderId="76" xfId="29" applyFont="1" applyBorder="1" applyAlignment="1">
      <alignment horizontal="center" vertical="center" textRotation="255"/>
    </xf>
    <xf numFmtId="0" fontId="107" fillId="0" borderId="150" xfId="29" applyFont="1" applyBorder="1" applyAlignment="1">
      <alignment horizontal="center" vertical="center" textRotation="255"/>
    </xf>
    <xf numFmtId="199" fontId="107" fillId="0" borderId="151" xfId="29" applyNumberFormat="1" applyFont="1" applyBorder="1" applyAlignment="1">
      <alignment horizontal="right" vertical="center" indent="3"/>
    </xf>
    <xf numFmtId="199" fontId="107" fillId="0" borderId="76" xfId="29" applyNumberFormat="1" applyFont="1" applyBorder="1" applyAlignment="1">
      <alignment horizontal="right" vertical="center" indent="3"/>
    </xf>
    <xf numFmtId="199" fontId="107" fillId="0" borderId="149" xfId="29" applyNumberFormat="1" applyFont="1" applyBorder="1" applyAlignment="1">
      <alignment horizontal="right" vertical="center" indent="3"/>
    </xf>
    <xf numFmtId="0" fontId="2" fillId="0" borderId="157" xfId="30" applyBorder="1" applyAlignment="1">
      <alignment horizontal="center" vertical="center"/>
    </xf>
    <xf numFmtId="198" fontId="1" fillId="0" borderId="93" xfId="28" applyNumberFormat="1" applyFont="1" applyBorder="1" applyAlignment="1">
      <alignment horizontal="center" vertical="center"/>
    </xf>
    <xf numFmtId="198" fontId="1" fillId="0" borderId="95" xfId="28" applyNumberFormat="1" applyFont="1" applyBorder="1" applyAlignment="1">
      <alignment horizontal="center" vertical="center"/>
    </xf>
    <xf numFmtId="0" fontId="1" fillId="0" borderId="96" xfId="30" applyFont="1" applyBorder="1" applyAlignment="1">
      <alignment horizontal="center" vertical="center"/>
    </xf>
    <xf numFmtId="0" fontId="2" fillId="0" borderId="97" xfId="30" applyBorder="1" applyAlignment="1">
      <alignment horizontal="center" vertical="center"/>
    </xf>
    <xf numFmtId="0" fontId="2" fillId="0" borderId="98" xfId="30" applyBorder="1" applyAlignment="1">
      <alignment horizontal="center" vertical="center"/>
    </xf>
    <xf numFmtId="198" fontId="1" fillId="0" borderId="99" xfId="28" applyNumberFormat="1" applyFont="1" applyBorder="1" applyAlignment="1">
      <alignment horizontal="center" vertical="center"/>
    </xf>
    <xf numFmtId="198" fontId="1" fillId="0" borderId="98" xfId="28" applyNumberFormat="1" applyFont="1" applyBorder="1" applyAlignment="1">
      <alignment horizontal="center" vertical="center"/>
    </xf>
    <xf numFmtId="0" fontId="2" fillId="0" borderId="70" xfId="30" applyBorder="1" applyAlignment="1">
      <alignment horizontal="center" vertical="center"/>
    </xf>
    <xf numFmtId="0" fontId="2" fillId="0" borderId="64" xfId="30" applyBorder="1" applyAlignment="1">
      <alignment horizontal="center" vertical="center"/>
    </xf>
    <xf numFmtId="198" fontId="1" fillId="0" borderId="74" xfId="28" applyNumberFormat="1" applyFont="1" applyBorder="1" applyAlignment="1">
      <alignment horizontal="center" vertical="center"/>
    </xf>
    <xf numFmtId="198" fontId="1" fillId="0" borderId="71" xfId="28" applyNumberFormat="1" applyFont="1" applyBorder="1" applyAlignment="1">
      <alignment horizontal="center" vertical="center"/>
    </xf>
    <xf numFmtId="0" fontId="125" fillId="11" borderId="0" xfId="30" applyFont="1" applyFill="1" applyAlignment="1">
      <alignment horizontal="center" vertical="center" shrinkToFit="1"/>
    </xf>
    <xf numFmtId="0" fontId="125" fillId="11" borderId="0" xfId="30" applyFont="1" applyFill="1" applyAlignment="1">
      <alignment horizontal="center" vertical="center"/>
    </xf>
    <xf numFmtId="0" fontId="132" fillId="0" borderId="0" xfId="30" applyFont="1" applyAlignment="1">
      <alignment horizontal="center" vertical="center" shrinkToFit="1"/>
    </xf>
    <xf numFmtId="0" fontId="86" fillId="0" borderId="0" xfId="30" applyFont="1" applyAlignment="1">
      <alignment horizontal="center" vertical="center"/>
    </xf>
    <xf numFmtId="0" fontId="86" fillId="0" borderId="0" xfId="30" applyFont="1" applyAlignment="1">
      <alignment horizontal="center" vertical="center" shrinkToFit="1"/>
    </xf>
    <xf numFmtId="0" fontId="2" fillId="0" borderId="153" xfId="30" applyBorder="1" applyAlignment="1">
      <alignment horizontal="center" vertical="center"/>
    </xf>
    <xf numFmtId="0" fontId="2" fillId="0" borderId="127" xfId="30" applyBorder="1" applyAlignment="1">
      <alignment horizontal="center" vertical="center"/>
    </xf>
    <xf numFmtId="198" fontId="2" fillId="0" borderId="154" xfId="30" applyNumberFormat="1" applyBorder="1" applyAlignment="1">
      <alignment horizontal="center" vertical="center"/>
    </xf>
    <xf numFmtId="198" fontId="2" fillId="0" borderId="144" xfId="30" applyNumberFormat="1" applyBorder="1" applyAlignment="1">
      <alignment horizontal="center" vertical="center"/>
    </xf>
    <xf numFmtId="0" fontId="7" fillId="9" borderId="0" xfId="0" applyFont="1" applyFill="1" applyAlignment="1">
      <alignment horizontal="center" vertical="center"/>
    </xf>
    <xf numFmtId="0" fontId="0" fillId="9" borderId="0" xfId="0" applyFill="1" applyAlignment="1">
      <alignment horizontal="center" vertical="center"/>
    </xf>
    <xf numFmtId="0" fontId="59" fillId="0" borderId="148" xfId="23" applyFont="1" applyBorder="1" applyAlignment="1">
      <alignment horizontal="center" vertical="center"/>
    </xf>
    <xf numFmtId="0" fontId="63" fillId="0" borderId="159" xfId="23" applyFont="1" applyBorder="1" applyAlignment="1">
      <alignment horizontal="center" vertical="center"/>
    </xf>
    <xf numFmtId="0" fontId="63" fillId="0" borderId="160" xfId="23" applyFont="1" applyBorder="1" applyAlignment="1">
      <alignment horizontal="center" vertical="center"/>
    </xf>
    <xf numFmtId="0" fontId="33" fillId="0" borderId="148" xfId="23" applyFont="1" applyBorder="1" applyAlignment="1">
      <alignment horizontal="center" vertical="center"/>
    </xf>
    <xf numFmtId="0" fontId="33" fillId="0" borderId="161" xfId="23" applyFont="1" applyBorder="1" applyAlignment="1">
      <alignment horizontal="center" vertical="center"/>
    </xf>
    <xf numFmtId="0" fontId="60" fillId="0" borderId="162" xfId="23" applyFont="1" applyBorder="1" applyAlignment="1">
      <alignment horizontal="center" vertical="center" textRotation="255"/>
    </xf>
    <xf numFmtId="0" fontId="33" fillId="8" borderId="146" xfId="23" applyFont="1" applyFill="1" applyBorder="1" applyAlignment="1">
      <alignment horizontal="left" vertical="center"/>
    </xf>
    <xf numFmtId="0" fontId="33" fillId="8" borderId="157" xfId="23" applyFont="1" applyFill="1" applyBorder="1" applyAlignment="1">
      <alignment horizontal="left" vertical="center"/>
    </xf>
    <xf numFmtId="0" fontId="33" fillId="8" borderId="147" xfId="23" applyFont="1" applyFill="1" applyBorder="1" applyAlignment="1">
      <alignment horizontal="left" vertical="center"/>
    </xf>
    <xf numFmtId="0" fontId="58" fillId="8" borderId="150" xfId="23" applyFont="1" applyFill="1" applyBorder="1" applyAlignment="1">
      <alignment horizontal="center" vertical="center"/>
    </xf>
    <xf numFmtId="0" fontId="58" fillId="8" borderId="163" xfId="23" applyFont="1" applyFill="1" applyBorder="1" applyAlignment="1">
      <alignment horizontal="center" vertical="center"/>
    </xf>
    <xf numFmtId="0" fontId="58" fillId="8" borderId="164" xfId="23" applyFont="1" applyFill="1" applyBorder="1" applyAlignment="1">
      <alignment horizontal="center" vertical="center"/>
    </xf>
    <xf numFmtId="0" fontId="60" fillId="0" borderId="165" xfId="23" applyFont="1" applyBorder="1" applyAlignment="1">
      <alignment horizontal="center" vertical="center" textRotation="255"/>
    </xf>
    <xf numFmtId="0" fontId="33" fillId="8" borderId="146" xfId="23" applyFont="1" applyFill="1" applyBorder="1" applyAlignment="1">
      <alignment horizontal="left" vertical="center" shrinkToFit="1"/>
    </xf>
    <xf numFmtId="0" fontId="108" fillId="8" borderId="157" xfId="23" applyFont="1" applyFill="1" applyBorder="1" applyAlignment="1">
      <alignment horizontal="left" vertical="center" shrinkToFit="1"/>
    </xf>
    <xf numFmtId="0" fontId="108" fillId="8" borderId="147" xfId="23" applyFont="1" applyFill="1" applyBorder="1" applyAlignment="1">
      <alignment horizontal="left" vertical="center" shrinkToFit="1"/>
    </xf>
    <xf numFmtId="0" fontId="58" fillId="8" borderId="147" xfId="23" applyFont="1" applyFill="1" applyBorder="1" applyAlignment="1">
      <alignment horizontal="center" vertical="center"/>
    </xf>
    <xf numFmtId="0" fontId="58" fillId="8" borderId="148" xfId="23" applyFont="1" applyFill="1" applyBorder="1" applyAlignment="1">
      <alignment horizontal="center" vertical="center"/>
    </xf>
    <xf numFmtId="0" fontId="58" fillId="8" borderId="161" xfId="23" applyFont="1" applyFill="1" applyBorder="1" applyAlignment="1">
      <alignment horizontal="center" vertical="center"/>
    </xf>
    <xf numFmtId="0" fontId="58" fillId="8" borderId="152" xfId="23" applyFont="1" applyFill="1" applyBorder="1" applyAlignment="1">
      <alignment horizontal="center" vertical="center"/>
    </xf>
    <xf numFmtId="0" fontId="58" fillId="8" borderId="166" xfId="23" applyFont="1" applyFill="1" applyBorder="1" applyAlignment="1">
      <alignment horizontal="center" vertical="center"/>
    </xf>
    <xf numFmtId="0" fontId="60" fillId="0" borderId="156" xfId="23" applyFont="1" applyBorder="1" applyAlignment="1">
      <alignment horizontal="center" vertical="center" textRotation="255"/>
    </xf>
    <xf numFmtId="0" fontId="61" fillId="8" borderId="148" xfId="23" applyFont="1" applyFill="1" applyBorder="1" applyAlignment="1">
      <alignment horizontal="center" vertical="center" textRotation="255"/>
    </xf>
    <xf numFmtId="0" fontId="33" fillId="8" borderId="146" xfId="23" applyFont="1" applyFill="1" applyBorder="1" applyAlignment="1">
      <alignment horizontal="left" vertical="center" wrapText="1"/>
    </xf>
    <xf numFmtId="0" fontId="33" fillId="8" borderId="147" xfId="23" applyFont="1" applyFill="1" applyBorder="1" applyAlignment="1">
      <alignment horizontal="left" vertical="center" wrapText="1"/>
    </xf>
    <xf numFmtId="0" fontId="33" fillId="8" borderId="157" xfId="23" applyFont="1" applyFill="1" applyBorder="1" applyAlignment="1">
      <alignment horizontal="left" vertical="center" wrapText="1"/>
    </xf>
    <xf numFmtId="0" fontId="33" fillId="8" borderId="167" xfId="23" applyFont="1" applyFill="1" applyBorder="1" applyAlignment="1">
      <alignment horizontal="left" vertical="center" wrapText="1"/>
    </xf>
    <xf numFmtId="0" fontId="35" fillId="0" borderId="157" xfId="23" applyFont="1" applyBorder="1" applyAlignment="1">
      <alignment horizontal="left" vertical="center" wrapText="1"/>
    </xf>
    <xf numFmtId="0" fontId="35" fillId="0" borderId="147" xfId="23" applyFont="1" applyBorder="1" applyAlignment="1">
      <alignment horizontal="left" vertical="center" wrapText="1"/>
    </xf>
    <xf numFmtId="0" fontId="58" fillId="0" borderId="147" xfId="23" applyFont="1" applyBorder="1" applyAlignment="1">
      <alignment horizontal="center" vertical="center"/>
    </xf>
    <xf numFmtId="0" fontId="58" fillId="0" borderId="148" xfId="23" applyFont="1" applyBorder="1" applyAlignment="1">
      <alignment horizontal="center" vertical="center"/>
    </xf>
    <xf numFmtId="0" fontId="58" fillId="0" borderId="161" xfId="23" applyFont="1" applyBorder="1" applyAlignment="1">
      <alignment horizontal="center" vertical="center"/>
    </xf>
    <xf numFmtId="0" fontId="62" fillId="8" borderId="152" xfId="23" applyFont="1" applyFill="1" applyBorder="1" applyAlignment="1">
      <alignment horizontal="center" vertical="center" textRotation="255"/>
    </xf>
    <xf numFmtId="0" fontId="33" fillId="8" borderId="148" xfId="23" applyFont="1" applyFill="1" applyBorder="1" applyAlignment="1">
      <alignment horizontal="left" vertical="center" wrapText="1"/>
    </xf>
    <xf numFmtId="0" fontId="33" fillId="8" borderId="148" xfId="23" applyFont="1" applyFill="1" applyBorder="1" applyAlignment="1">
      <alignment horizontal="left" vertical="center"/>
    </xf>
    <xf numFmtId="0" fontId="33" fillId="8" borderId="168" xfId="23" applyFont="1" applyFill="1" applyBorder="1" applyAlignment="1">
      <alignment vertical="center" wrapText="1"/>
    </xf>
    <xf numFmtId="0" fontId="33" fillId="8" borderId="148" xfId="23" applyFont="1" applyFill="1" applyBorder="1" applyAlignment="1">
      <alignment vertical="center"/>
    </xf>
    <xf numFmtId="0" fontId="33" fillId="8" borderId="161" xfId="23" applyFont="1" applyFill="1" applyBorder="1" applyAlignment="1">
      <alignment vertical="center"/>
    </xf>
    <xf numFmtId="0" fontId="33" fillId="8" borderId="152" xfId="23" applyFont="1" applyFill="1" applyBorder="1" applyAlignment="1">
      <alignment horizontal="left" vertical="center" wrapText="1"/>
    </xf>
    <xf numFmtId="0" fontId="33" fillId="8" borderId="152" xfId="23" applyFont="1" applyFill="1" applyBorder="1" applyAlignment="1">
      <alignment horizontal="left" vertical="center"/>
    </xf>
    <xf numFmtId="0" fontId="33" fillId="0" borderId="150" xfId="23" applyFont="1" applyBorder="1" applyAlignment="1">
      <alignment horizontal="left" vertical="center" wrapText="1"/>
    </xf>
    <xf numFmtId="0" fontId="33" fillId="0" borderId="163" xfId="23" applyFont="1" applyBorder="1" applyAlignment="1">
      <alignment horizontal="left" vertical="center" wrapText="1"/>
    </xf>
    <xf numFmtId="0" fontId="33" fillId="0" borderId="163" xfId="23" applyFont="1" applyBorder="1" applyAlignment="1">
      <alignment horizontal="center" vertical="center" wrapText="1"/>
    </xf>
    <xf numFmtId="0" fontId="33" fillId="0" borderId="163" xfId="23" applyFont="1" applyBorder="1" applyAlignment="1">
      <alignment horizontal="center" vertical="center"/>
    </xf>
    <xf numFmtId="0" fontId="33" fillId="0" borderId="164" xfId="23" applyFont="1" applyBorder="1" applyAlignment="1">
      <alignment horizontal="center" vertical="center"/>
    </xf>
    <xf numFmtId="0" fontId="33" fillId="0" borderId="148" xfId="23" applyFont="1" applyBorder="1" applyAlignment="1">
      <alignment vertical="center" wrapText="1"/>
    </xf>
    <xf numFmtId="0" fontId="33" fillId="0" borderId="148" xfId="23" applyFont="1" applyBorder="1" applyAlignment="1">
      <alignment horizontal="left" vertical="center" wrapText="1"/>
    </xf>
    <xf numFmtId="0" fontId="33" fillId="0" borderId="161" xfId="23" applyFont="1" applyBorder="1" applyAlignment="1">
      <alignment horizontal="left" vertical="center" wrapText="1"/>
    </xf>
    <xf numFmtId="0" fontId="33" fillId="8" borderId="163" xfId="23" applyFont="1" applyFill="1" applyBorder="1" applyAlignment="1">
      <alignment horizontal="left" vertical="center" wrapText="1"/>
    </xf>
    <xf numFmtId="0" fontId="33" fillId="8" borderId="148" xfId="23" applyFont="1" applyFill="1" applyBorder="1" applyAlignment="1">
      <alignment vertical="center" wrapText="1"/>
    </xf>
    <xf numFmtId="0" fontId="33" fillId="8" borderId="161" xfId="23" applyFont="1" applyFill="1" applyBorder="1" applyAlignment="1">
      <alignment horizontal="left" vertical="center" wrapText="1"/>
    </xf>
    <xf numFmtId="0" fontId="33" fillId="8" borderId="161" xfId="23" applyFont="1" applyFill="1" applyBorder="1" applyAlignment="1">
      <alignment horizontal="left" vertical="center"/>
    </xf>
    <xf numFmtId="0" fontId="33" fillId="8" borderId="146" xfId="23" applyFont="1" applyFill="1" applyBorder="1" applyAlignment="1">
      <alignment vertical="center" wrapText="1"/>
    </xf>
    <xf numFmtId="0" fontId="33" fillId="8" borderId="159" xfId="23" applyFont="1" applyFill="1" applyBorder="1" applyAlignment="1">
      <alignment horizontal="left" vertical="center"/>
    </xf>
    <xf numFmtId="0" fontId="33" fillId="8" borderId="150" xfId="23" applyFont="1" applyFill="1" applyBorder="1" applyAlignment="1">
      <alignment horizontal="left" vertical="center"/>
    </xf>
    <xf numFmtId="0" fontId="33" fillId="8" borderId="150" xfId="23" applyFont="1" applyFill="1" applyBorder="1">
      <alignment vertical="center"/>
    </xf>
    <xf numFmtId="0" fontId="33" fillId="8" borderId="146" xfId="23" applyFont="1" applyFill="1" applyBorder="1">
      <alignment vertical="center"/>
    </xf>
    <xf numFmtId="0" fontId="33" fillId="8" borderId="147" xfId="23" applyFont="1" applyFill="1" applyBorder="1">
      <alignment vertical="center"/>
    </xf>
    <xf numFmtId="0" fontId="110" fillId="0" borderId="159" xfId="0" applyFont="1" applyBorder="1" applyAlignment="1" applyProtection="1">
      <alignment horizontal="center" vertical="center" shrinkToFit="1"/>
      <protection locked="0"/>
    </xf>
    <xf numFmtId="0" fontId="110" fillId="0" borderId="149" xfId="0" applyFont="1" applyBorder="1" applyAlignment="1" applyProtection="1">
      <alignment horizontal="center" vertical="center" shrinkToFit="1"/>
      <protection locked="0"/>
    </xf>
    <xf numFmtId="0" fontId="110" fillId="0" borderId="150" xfId="0" applyFont="1" applyBorder="1" applyAlignment="1" applyProtection="1">
      <alignment horizontal="center" vertical="center" shrinkToFit="1"/>
      <protection locked="0"/>
    </xf>
    <xf numFmtId="0" fontId="57" fillId="0" borderId="169" xfId="10" applyBorder="1" applyAlignment="1">
      <alignment horizontal="center" vertical="center"/>
    </xf>
    <xf numFmtId="0" fontId="114" fillId="0" borderId="151" xfId="10" applyFont="1" applyBorder="1" applyAlignment="1" applyProtection="1">
      <alignment horizontal="center" vertical="center"/>
      <protection locked="0"/>
    </xf>
    <xf numFmtId="0" fontId="7" fillId="0" borderId="152" xfId="0" applyFont="1" applyBorder="1" applyAlignment="1">
      <alignment horizontal="center" vertical="center" wrapText="1"/>
    </xf>
    <xf numFmtId="0" fontId="7" fillId="0" borderId="170" xfId="0" applyFont="1" applyBorder="1" applyAlignment="1">
      <alignment horizontal="center" vertical="center" wrapText="1"/>
    </xf>
    <xf numFmtId="0" fontId="86" fillId="0" borderId="146" xfId="0" applyFont="1" applyBorder="1" applyAlignment="1">
      <alignment horizontal="center" vertical="center" shrinkToFit="1"/>
    </xf>
    <xf numFmtId="0" fontId="86" fillId="0" borderId="157" xfId="0" applyFont="1" applyBorder="1" applyAlignment="1">
      <alignment horizontal="center" vertical="center" shrinkToFit="1"/>
    </xf>
    <xf numFmtId="0" fontId="86" fillId="0" borderId="171" xfId="0" applyFont="1" applyBorder="1" applyAlignment="1">
      <alignment horizontal="center" vertical="center" shrinkToFit="1"/>
    </xf>
    <xf numFmtId="0" fontId="116" fillId="0" borderId="172" xfId="0" applyFont="1" applyBorder="1" applyAlignment="1" applyProtection="1">
      <alignment horizontal="left" vertical="center" indent="1" shrinkToFit="1"/>
      <protection locked="0"/>
    </xf>
    <xf numFmtId="0" fontId="116" fillId="0" borderId="157" xfId="0" applyFont="1" applyBorder="1" applyAlignment="1" applyProtection="1">
      <alignment horizontal="left" vertical="center" indent="1" shrinkToFit="1"/>
      <protection locked="0"/>
    </xf>
    <xf numFmtId="0" fontId="116" fillId="0" borderId="167" xfId="0" applyFont="1" applyBorder="1" applyAlignment="1" applyProtection="1">
      <alignment horizontal="left" vertical="center" indent="1" shrinkToFit="1"/>
      <protection locked="0"/>
    </xf>
    <xf numFmtId="0" fontId="57" fillId="0" borderId="146" xfId="10" applyBorder="1" applyAlignment="1">
      <alignment horizontal="center" vertical="center"/>
    </xf>
    <xf numFmtId="0" fontId="57" fillId="0" borderId="157" xfId="10" applyBorder="1" applyAlignment="1">
      <alignment horizontal="center" vertical="center"/>
    </xf>
    <xf numFmtId="0" fontId="57" fillId="0" borderId="171" xfId="10" applyBorder="1" applyAlignment="1">
      <alignment horizontal="center" vertical="center"/>
    </xf>
    <xf numFmtId="0" fontId="116" fillId="0" borderId="147" xfId="0" applyFont="1" applyBorder="1" applyAlignment="1" applyProtection="1">
      <alignment horizontal="left" vertical="center" indent="1" shrinkToFit="1"/>
      <protection locked="0"/>
    </xf>
    <xf numFmtId="0" fontId="53" fillId="0" borderId="146" xfId="10" applyFont="1" applyBorder="1" applyAlignment="1">
      <alignment horizontal="center" vertical="center" wrapText="1"/>
    </xf>
    <xf numFmtId="0" fontId="53" fillId="0" borderId="157" xfId="10" applyFont="1" applyBorder="1" applyAlignment="1">
      <alignment horizontal="center" vertical="center" wrapText="1"/>
    </xf>
    <xf numFmtId="0" fontId="53" fillId="0" borderId="171" xfId="10" applyFont="1" applyBorder="1" applyAlignment="1">
      <alignment horizontal="center" vertical="center" wrapText="1"/>
    </xf>
    <xf numFmtId="0" fontId="57" fillId="0" borderId="173" xfId="10" applyBorder="1" applyAlignment="1">
      <alignment horizontal="center" vertical="center" wrapText="1" shrinkToFit="1"/>
    </xf>
    <xf numFmtId="0" fontId="116" fillId="0" borderId="172" xfId="0" applyFont="1" applyBorder="1" applyAlignment="1" applyProtection="1">
      <alignment horizontal="center" vertical="center" shrinkToFit="1"/>
      <protection locked="0"/>
    </xf>
    <xf numFmtId="0" fontId="116" fillId="0" borderId="157" xfId="0" applyFont="1" applyBorder="1" applyAlignment="1" applyProtection="1">
      <alignment horizontal="center" vertical="center" shrinkToFit="1"/>
      <protection locked="0"/>
    </xf>
    <xf numFmtId="0" fontId="57" fillId="0" borderId="172" xfId="10" applyBorder="1" applyAlignment="1">
      <alignment horizontal="center" vertical="center" shrinkToFit="1"/>
    </xf>
    <xf numFmtId="0" fontId="57" fillId="0" borderId="171" xfId="10" applyBorder="1" applyAlignment="1">
      <alignment horizontal="center" vertical="center" shrinkToFit="1"/>
    </xf>
    <xf numFmtId="0" fontId="113" fillId="0" borderId="172" xfId="10" applyFont="1" applyBorder="1" applyAlignment="1" applyProtection="1">
      <alignment horizontal="left" vertical="center" indent="1" shrinkToFit="1"/>
      <protection locked="0"/>
    </xf>
    <xf numFmtId="0" fontId="113" fillId="0" borderId="157" xfId="10" applyFont="1" applyBorder="1" applyAlignment="1" applyProtection="1">
      <alignment horizontal="left" vertical="center" indent="1" shrinkToFit="1"/>
      <protection locked="0"/>
    </xf>
    <xf numFmtId="0" fontId="113" fillId="0" borderId="157" xfId="10" applyFont="1" applyBorder="1" applyAlignment="1" applyProtection="1">
      <alignment vertical="center" wrapText="1" shrinkToFit="1"/>
      <protection locked="0"/>
    </xf>
    <xf numFmtId="0" fontId="113" fillId="0" borderId="167" xfId="10" applyFont="1" applyBorder="1" applyAlignment="1" applyProtection="1">
      <alignment vertical="center" wrapText="1" shrinkToFit="1"/>
      <protection locked="0"/>
    </xf>
    <xf numFmtId="0" fontId="57" fillId="0" borderId="146" xfId="10" applyBorder="1" applyAlignment="1">
      <alignment horizontal="center" vertical="center" wrapText="1" shrinkToFit="1"/>
    </xf>
    <xf numFmtId="0" fontId="57" fillId="0" borderId="157" xfId="10" applyBorder="1" applyAlignment="1">
      <alignment horizontal="center" vertical="center" wrapText="1" shrinkToFit="1"/>
    </xf>
    <xf numFmtId="0" fontId="57" fillId="0" borderId="171" xfId="10" applyBorder="1" applyAlignment="1">
      <alignment horizontal="center" vertical="center" wrapText="1" shrinkToFit="1"/>
    </xf>
    <xf numFmtId="191" fontId="116" fillId="0" borderId="151" xfId="17" applyNumberFormat="1" applyFont="1" applyFill="1" applyBorder="1" applyAlignment="1" applyProtection="1">
      <alignment horizontal="center" vertical="center" shrinkToFit="1"/>
      <protection locked="0"/>
    </xf>
    <xf numFmtId="0" fontId="124" fillId="0" borderId="157" xfId="0" applyFont="1" applyBorder="1" applyAlignment="1">
      <alignment horizontal="center" vertical="center" shrinkToFit="1"/>
    </xf>
    <xf numFmtId="194" fontId="124" fillId="0" borderId="157" xfId="17" applyNumberFormat="1" applyFont="1" applyFill="1" applyBorder="1" applyAlignment="1" applyProtection="1">
      <alignment horizontal="center" vertical="center"/>
    </xf>
    <xf numFmtId="194" fontId="124" fillId="0" borderId="147" xfId="17" applyNumberFormat="1" applyFont="1" applyFill="1" applyBorder="1" applyAlignment="1" applyProtection="1">
      <alignment horizontal="center" vertical="center"/>
    </xf>
    <xf numFmtId="0" fontId="123" fillId="0" borderId="146" xfId="0" applyFont="1" applyBorder="1" applyAlignment="1">
      <alignment horizontal="center" vertical="center" shrinkToFit="1"/>
    </xf>
    <xf numFmtId="0" fontId="123" fillId="0" borderId="157" xfId="0" applyFont="1" applyBorder="1" applyAlignment="1">
      <alignment horizontal="center" vertical="center" shrinkToFit="1"/>
    </xf>
    <xf numFmtId="0" fontId="123" fillId="0" borderId="171" xfId="0" applyFont="1" applyBorder="1" applyAlignment="1">
      <alignment horizontal="center" vertical="center" shrinkToFit="1"/>
    </xf>
    <xf numFmtId="0" fontId="123" fillId="0" borderId="172" xfId="0" applyFont="1" applyBorder="1" applyAlignment="1" applyProtection="1">
      <alignment horizontal="center" vertical="center" shrinkToFit="1"/>
      <protection locked="0"/>
    </xf>
    <xf numFmtId="0" fontId="123" fillId="0" borderId="157" xfId="0" applyFont="1" applyBorder="1" applyAlignment="1" applyProtection="1">
      <alignment horizontal="center" vertical="center" shrinkToFit="1"/>
      <protection locked="0"/>
    </xf>
    <xf numFmtId="0" fontId="123" fillId="0" borderId="167" xfId="0" applyFont="1" applyBorder="1" applyAlignment="1" applyProtection="1">
      <alignment horizontal="center" vertical="center" shrinkToFit="1"/>
      <protection locked="0"/>
    </xf>
    <xf numFmtId="0" fontId="68" fillId="0" borderId="174" xfId="10" applyFont="1" applyBorder="1" applyAlignment="1">
      <alignment horizontal="center" vertical="center" wrapText="1"/>
    </xf>
    <xf numFmtId="0" fontId="68" fillId="0" borderId="149" xfId="10" applyFont="1" applyBorder="1" applyAlignment="1">
      <alignment horizontal="center" vertical="center" wrapText="1"/>
    </xf>
    <xf numFmtId="0" fontId="68" fillId="0" borderId="150" xfId="10" applyFont="1" applyBorder="1" applyAlignment="1">
      <alignment horizontal="center" vertical="center" wrapText="1"/>
    </xf>
    <xf numFmtId="0" fontId="57" fillId="0" borderId="146" xfId="10" applyBorder="1" applyAlignment="1">
      <alignment horizontal="center" vertical="center" shrinkToFit="1"/>
    </xf>
    <xf numFmtId="0" fontId="57" fillId="0" borderId="157" xfId="10" applyBorder="1" applyAlignment="1">
      <alignment horizontal="center" vertical="center" shrinkToFit="1"/>
    </xf>
    <xf numFmtId="181" fontId="113" fillId="0" borderId="172" xfId="10" applyNumberFormat="1" applyFont="1" applyBorder="1" applyAlignment="1" applyProtection="1">
      <alignment horizontal="center" vertical="center" shrinkToFit="1"/>
      <protection locked="0"/>
    </xf>
    <xf numFmtId="181" fontId="113" fillId="0" borderId="157" xfId="10" applyNumberFormat="1" applyFont="1" applyBorder="1" applyAlignment="1" applyProtection="1">
      <alignment horizontal="center" vertical="center" shrinkToFit="1"/>
      <protection locked="0"/>
    </xf>
    <xf numFmtId="0" fontId="72" fillId="0" borderId="157" xfId="10" applyFont="1" applyBorder="1" applyAlignment="1">
      <alignment horizontal="center" vertical="center"/>
    </xf>
    <xf numFmtId="181" fontId="113" fillId="0" borderId="147" xfId="10" applyNumberFormat="1" applyFont="1" applyBorder="1" applyAlignment="1" applyProtection="1">
      <alignment horizontal="center" vertical="center" shrinkToFit="1"/>
      <protection locked="0"/>
    </xf>
    <xf numFmtId="0" fontId="116" fillId="0" borderId="167" xfId="0" applyFont="1" applyBorder="1" applyAlignment="1" applyProtection="1">
      <alignment horizontal="center" vertical="center" shrinkToFit="1"/>
      <protection locked="0"/>
    </xf>
    <xf numFmtId="181" fontId="68" fillId="0" borderId="172" xfId="10" applyNumberFormat="1" applyFont="1" applyBorder="1" applyAlignment="1" applyProtection="1">
      <alignment horizontal="center" vertical="center" shrinkToFit="1"/>
      <protection locked="0"/>
    </xf>
    <xf numFmtId="181" fontId="68" fillId="0" borderId="157" xfId="10" applyNumberFormat="1" applyFont="1" applyBorder="1" applyAlignment="1" applyProtection="1">
      <alignment horizontal="center" vertical="center" shrinkToFit="1"/>
      <protection locked="0"/>
    </xf>
    <xf numFmtId="181" fontId="68" fillId="0" borderId="147" xfId="10" applyNumberFormat="1" applyFont="1" applyBorder="1" applyAlignment="1" applyProtection="1">
      <alignment horizontal="center" vertical="center" shrinkToFit="1"/>
      <protection locked="0"/>
    </xf>
    <xf numFmtId="0" fontId="86" fillId="0" borderId="172" xfId="0" applyFont="1" applyBorder="1" applyAlignment="1" applyProtection="1">
      <alignment horizontal="center" vertical="center" shrinkToFit="1"/>
      <protection locked="0"/>
    </xf>
    <xf numFmtId="0" fontId="86" fillId="0" borderId="157" xfId="0" applyFont="1" applyBorder="1" applyAlignment="1" applyProtection="1">
      <alignment horizontal="center" vertical="center" shrinkToFit="1"/>
      <protection locked="0"/>
    </xf>
    <xf numFmtId="0" fontId="86" fillId="0" borderId="167" xfId="0" applyFont="1" applyBorder="1" applyAlignment="1" applyProtection="1">
      <alignment horizontal="center" vertical="center" shrinkToFit="1"/>
      <protection locked="0"/>
    </xf>
    <xf numFmtId="0" fontId="86" fillId="0" borderId="172" xfId="0" applyFont="1" applyBorder="1" applyAlignment="1" applyProtection="1">
      <alignment horizontal="left" vertical="center" indent="1" shrinkToFit="1"/>
      <protection locked="0"/>
    </xf>
    <xf numFmtId="0" fontId="86" fillId="0" borderId="157" xfId="0" applyFont="1" applyBorder="1" applyAlignment="1" applyProtection="1">
      <alignment horizontal="left" vertical="center" indent="1" shrinkToFit="1"/>
      <protection locked="0"/>
    </xf>
    <xf numFmtId="0" fontId="86" fillId="0" borderId="167" xfId="0" applyFont="1" applyBorder="1" applyAlignment="1" applyProtection="1">
      <alignment horizontal="left" vertical="center" indent="1" shrinkToFit="1"/>
      <protection locked="0"/>
    </xf>
    <xf numFmtId="0" fontId="86" fillId="0" borderId="147" xfId="0" applyFont="1" applyBorder="1" applyAlignment="1" applyProtection="1">
      <alignment horizontal="left" vertical="center" indent="1" shrinkToFit="1"/>
      <protection locked="0"/>
    </xf>
    <xf numFmtId="0" fontId="68" fillId="0" borderId="172" xfId="10" applyFont="1" applyBorder="1" applyAlignment="1" applyProtection="1">
      <alignment horizontal="left" vertical="center" indent="1" shrinkToFit="1"/>
      <protection locked="0"/>
    </xf>
    <xf numFmtId="0" fontId="68" fillId="0" borderId="157" xfId="10" applyFont="1" applyBorder="1" applyAlignment="1" applyProtection="1">
      <alignment horizontal="left" vertical="center" indent="1" shrinkToFit="1"/>
      <protection locked="0"/>
    </xf>
    <xf numFmtId="0" fontId="68" fillId="0" borderId="157" xfId="10" applyFont="1" applyBorder="1" applyAlignment="1" applyProtection="1">
      <alignment vertical="center" wrapText="1" shrinkToFit="1"/>
      <protection locked="0"/>
    </xf>
    <xf numFmtId="0" fontId="68" fillId="0" borderId="167" xfId="10" applyFont="1" applyBorder="1" applyAlignment="1" applyProtection="1">
      <alignment vertical="center" wrapText="1" shrinkToFit="1"/>
      <protection locked="0"/>
    </xf>
    <xf numFmtId="0" fontId="57" fillId="0" borderId="156" xfId="10" applyBorder="1" applyAlignment="1">
      <alignment horizontal="center" vertical="center" wrapText="1" shrinkToFit="1"/>
    </xf>
    <xf numFmtId="38" fontId="117" fillId="0" borderId="157" xfId="9" applyFont="1" applyFill="1" applyBorder="1" applyAlignment="1" applyProtection="1">
      <alignment horizontal="center" vertical="center" shrinkToFit="1"/>
      <protection locked="0"/>
    </xf>
    <xf numFmtId="38" fontId="117" fillId="0" borderId="171" xfId="9" applyFont="1" applyFill="1" applyBorder="1" applyAlignment="1" applyProtection="1">
      <alignment horizontal="center" vertical="center" shrinkToFit="1"/>
      <protection locked="0"/>
    </xf>
    <xf numFmtId="38" fontId="57" fillId="0" borderId="172" xfId="9" applyFont="1" applyFill="1" applyBorder="1" applyAlignment="1" applyProtection="1">
      <alignment horizontal="left" vertical="center" wrapText="1" indent="1" shrinkToFit="1"/>
      <protection locked="0"/>
    </xf>
    <xf numFmtId="38" fontId="57" fillId="0" borderId="157" xfId="9" applyFont="1" applyFill="1" applyBorder="1" applyAlignment="1" applyProtection="1">
      <alignment horizontal="left" vertical="center" wrapText="1" indent="1" shrinkToFit="1"/>
      <protection locked="0"/>
    </xf>
    <xf numFmtId="38" fontId="83" fillId="0" borderId="157" xfId="9" applyFont="1" applyFill="1" applyBorder="1" applyAlignment="1" applyProtection="1">
      <alignment horizontal="center" vertical="center" wrapText="1" shrinkToFit="1"/>
    </xf>
    <xf numFmtId="38" fontId="83" fillId="0" borderId="167" xfId="9" applyFont="1" applyFill="1" applyBorder="1" applyAlignment="1" applyProtection="1">
      <alignment horizontal="center" vertical="center" wrapText="1" shrinkToFit="1"/>
    </xf>
    <xf numFmtId="38" fontId="117" fillId="0" borderId="151" xfId="9" applyFont="1" applyFill="1" applyBorder="1" applyAlignment="1" applyProtection="1">
      <alignment horizontal="center" vertical="center" shrinkToFit="1"/>
      <protection locked="0"/>
    </xf>
    <xf numFmtId="0" fontId="95" fillId="6" borderId="159" xfId="0" applyFont="1" applyFill="1" applyBorder="1" applyAlignment="1" applyProtection="1">
      <alignment horizontal="center" vertical="center" shrinkToFit="1"/>
      <protection locked="0"/>
    </xf>
    <xf numFmtId="0" fontId="95" fillId="6" borderId="149" xfId="0" applyFont="1" applyFill="1" applyBorder="1" applyAlignment="1" applyProtection="1">
      <alignment horizontal="center" vertical="center" shrinkToFit="1"/>
      <protection locked="0"/>
    </xf>
    <xf numFmtId="0" fontId="95" fillId="6" borderId="150" xfId="0" applyFont="1" applyFill="1" applyBorder="1" applyAlignment="1" applyProtection="1">
      <alignment horizontal="center" vertical="center" shrinkToFit="1"/>
      <protection locked="0"/>
    </xf>
    <xf numFmtId="0" fontId="79" fillId="6" borderId="151" xfId="10" applyFont="1" applyFill="1" applyBorder="1" applyAlignment="1" applyProtection="1">
      <alignment horizontal="center" vertical="center"/>
      <protection locked="0"/>
    </xf>
    <xf numFmtId="0" fontId="86" fillId="3" borderId="172" xfId="0" applyFont="1" applyFill="1" applyBorder="1" applyAlignment="1" applyProtection="1">
      <alignment horizontal="left" vertical="center" indent="1" shrinkToFit="1"/>
      <protection locked="0"/>
    </xf>
    <xf numFmtId="0" fontId="86" fillId="3" borderId="157" xfId="0" applyFont="1" applyFill="1" applyBorder="1" applyAlignment="1" applyProtection="1">
      <alignment horizontal="left" vertical="center" indent="1" shrinkToFit="1"/>
      <protection locked="0"/>
    </xf>
    <xf numFmtId="0" fontId="86" fillId="3" borderId="167" xfId="0" applyFont="1" applyFill="1" applyBorder="1" applyAlignment="1" applyProtection="1">
      <alignment horizontal="left" vertical="center" indent="1" shrinkToFit="1"/>
      <protection locked="0"/>
    </xf>
    <xf numFmtId="0" fontId="86" fillId="7" borderId="172" xfId="0" applyFont="1" applyFill="1" applyBorder="1" applyAlignment="1" applyProtection="1">
      <alignment horizontal="left" vertical="center" indent="1" shrinkToFit="1"/>
      <protection locked="0"/>
    </xf>
    <xf numFmtId="0" fontId="86" fillId="7" borderId="157" xfId="0" applyFont="1" applyFill="1" applyBorder="1" applyAlignment="1" applyProtection="1">
      <alignment horizontal="left" vertical="center" indent="1" shrinkToFit="1"/>
      <protection locked="0"/>
    </xf>
    <xf numFmtId="0" fontId="86" fillId="7" borderId="147" xfId="0" applyFont="1" applyFill="1" applyBorder="1" applyAlignment="1" applyProtection="1">
      <alignment horizontal="left" vertical="center" indent="1" shrinkToFit="1"/>
      <protection locked="0"/>
    </xf>
    <xf numFmtId="0" fontId="86" fillId="7" borderId="167" xfId="0" applyFont="1" applyFill="1" applyBorder="1" applyAlignment="1" applyProtection="1">
      <alignment horizontal="left" vertical="center" indent="1" shrinkToFit="1"/>
      <protection locked="0"/>
    </xf>
    <xf numFmtId="0" fontId="86" fillId="6" borderId="172" xfId="0" applyFont="1" applyFill="1" applyBorder="1" applyAlignment="1" applyProtection="1">
      <alignment horizontal="center" vertical="center" shrinkToFit="1"/>
      <protection locked="0"/>
    </xf>
    <xf numFmtId="0" fontId="86" fillId="6" borderId="157" xfId="0" applyFont="1" applyFill="1" applyBorder="1" applyAlignment="1" applyProtection="1">
      <alignment horizontal="center" vertical="center" shrinkToFit="1"/>
      <protection locked="0"/>
    </xf>
    <xf numFmtId="0" fontId="68" fillId="3" borderId="172" xfId="10" applyFont="1" applyFill="1" applyBorder="1" applyAlignment="1" applyProtection="1">
      <alignment horizontal="left" vertical="center" indent="1" shrinkToFit="1"/>
      <protection locked="0"/>
    </xf>
    <xf numFmtId="0" fontId="68" fillId="3" borderId="157" xfId="10" applyFont="1" applyFill="1" applyBorder="1" applyAlignment="1" applyProtection="1">
      <alignment horizontal="left" vertical="center" indent="1" shrinkToFit="1"/>
      <protection locked="0"/>
    </xf>
    <xf numFmtId="0" fontId="68" fillId="3" borderId="157" xfId="10" applyFont="1" applyFill="1" applyBorder="1" applyAlignment="1" applyProtection="1">
      <alignment vertical="center" wrapText="1" shrinkToFit="1"/>
      <protection locked="0"/>
    </xf>
    <xf numFmtId="0" fontId="68" fillId="3" borderId="167" xfId="10" applyFont="1" applyFill="1" applyBorder="1" applyAlignment="1" applyProtection="1">
      <alignment vertical="center" wrapText="1" shrinkToFit="1"/>
      <protection locked="0"/>
    </xf>
    <xf numFmtId="191" fontId="86" fillId="7" borderId="151" xfId="17" applyNumberFormat="1" applyFont="1" applyFill="1" applyBorder="1" applyAlignment="1" applyProtection="1">
      <alignment horizontal="center" vertical="center" shrinkToFit="1"/>
      <protection locked="0"/>
    </xf>
    <xf numFmtId="194" fontId="86" fillId="0" borderId="157" xfId="17" applyNumberFormat="1" applyFont="1" applyFill="1" applyBorder="1" applyAlignment="1" applyProtection="1">
      <alignment horizontal="center" vertical="center"/>
    </xf>
    <xf numFmtId="194" fontId="86" fillId="0" borderId="147" xfId="17" applyNumberFormat="1" applyFont="1" applyFill="1" applyBorder="1" applyAlignment="1" applyProtection="1">
      <alignment horizontal="center" vertical="center"/>
    </xf>
    <xf numFmtId="0" fontId="7" fillId="0" borderId="146" xfId="0" applyFont="1" applyBorder="1" applyAlignment="1">
      <alignment horizontal="center" vertical="center" shrinkToFit="1"/>
    </xf>
    <xf numFmtId="0" fontId="7" fillId="0" borderId="157" xfId="0" applyFont="1" applyBorder="1" applyAlignment="1">
      <alignment horizontal="center" vertical="center" shrinkToFit="1"/>
    </xf>
    <xf numFmtId="0" fontId="7" fillId="0" borderId="171" xfId="0" applyFont="1" applyBorder="1" applyAlignment="1">
      <alignment horizontal="center" vertical="center" shrinkToFit="1"/>
    </xf>
    <xf numFmtId="0" fontId="7" fillId="6" borderId="172" xfId="0" applyFont="1" applyFill="1" applyBorder="1" applyAlignment="1" applyProtection="1">
      <alignment horizontal="center" vertical="center" shrinkToFit="1"/>
      <protection locked="0"/>
    </xf>
    <xf numFmtId="0" fontId="7" fillId="6" borderId="157" xfId="0" applyFont="1" applyFill="1" applyBorder="1" applyAlignment="1" applyProtection="1">
      <alignment horizontal="center" vertical="center" shrinkToFit="1"/>
      <protection locked="0"/>
    </xf>
    <xf numFmtId="0" fontId="7" fillId="6" borderId="167" xfId="0" applyFont="1" applyFill="1" applyBorder="1" applyAlignment="1" applyProtection="1">
      <alignment horizontal="center" vertical="center" shrinkToFit="1"/>
      <protection locked="0"/>
    </xf>
    <xf numFmtId="0" fontId="57" fillId="0" borderId="159" xfId="10" applyBorder="1" applyAlignment="1">
      <alignment horizontal="center" vertical="center" shrinkToFit="1"/>
    </xf>
    <xf numFmtId="0" fontId="57" fillId="0" borderId="149" xfId="10" applyBorder="1" applyAlignment="1">
      <alignment horizontal="center" vertical="center" shrinkToFit="1"/>
    </xf>
    <xf numFmtId="0" fontId="57" fillId="0" borderId="158" xfId="10" applyBorder="1" applyAlignment="1">
      <alignment horizontal="center" vertical="center" shrinkToFit="1"/>
    </xf>
    <xf numFmtId="181" fontId="68" fillId="7" borderId="149" xfId="10" applyNumberFormat="1" applyFont="1" applyFill="1" applyBorder="1" applyAlignment="1" applyProtection="1">
      <alignment horizontal="center" vertical="center" shrinkToFit="1"/>
      <protection locked="0"/>
    </xf>
    <xf numFmtId="0" fontId="72" fillId="0" borderId="149" xfId="10" applyFont="1" applyBorder="1" applyAlignment="1">
      <alignment horizontal="center" vertical="center"/>
    </xf>
    <xf numFmtId="181" fontId="68" fillId="7" borderId="150" xfId="10" applyNumberFormat="1" applyFont="1" applyFill="1" applyBorder="1" applyAlignment="1" applyProtection="1">
      <alignment horizontal="center" vertical="center" shrinkToFit="1"/>
      <protection locked="0"/>
    </xf>
    <xf numFmtId="0" fontId="86" fillId="6" borderId="149" xfId="0" applyFont="1" applyFill="1" applyBorder="1" applyAlignment="1" applyProtection="1">
      <alignment horizontal="center" vertical="center" shrinkToFit="1"/>
      <protection locked="0"/>
    </xf>
    <xf numFmtId="0" fontId="86" fillId="6" borderId="160" xfId="0" applyFont="1" applyFill="1" applyBorder="1" applyAlignment="1" applyProtection="1">
      <alignment horizontal="center" vertical="center" shrinkToFit="1"/>
      <protection locked="0"/>
    </xf>
    <xf numFmtId="38" fontId="21" fillId="6" borderId="157" xfId="9" applyFont="1" applyFill="1" applyBorder="1" applyAlignment="1" applyProtection="1">
      <alignment horizontal="center" vertical="center" shrinkToFit="1"/>
      <protection locked="0"/>
    </xf>
    <xf numFmtId="38" fontId="21" fillId="6" borderId="171" xfId="9" applyFont="1" applyFill="1" applyBorder="1" applyAlignment="1" applyProtection="1">
      <alignment horizontal="center" vertical="center" shrinkToFit="1"/>
      <protection locked="0"/>
    </xf>
    <xf numFmtId="38" fontId="57" fillId="8" borderId="172" xfId="9" applyFont="1" applyFill="1" applyBorder="1" applyAlignment="1" applyProtection="1">
      <alignment horizontal="left" vertical="center" wrapText="1" indent="1" shrinkToFit="1"/>
      <protection locked="0"/>
    </xf>
    <xf numFmtId="38" fontId="57" fillId="8" borderId="157" xfId="9" applyFont="1" applyFill="1" applyBorder="1" applyAlignment="1" applyProtection="1">
      <alignment horizontal="left" vertical="center" wrapText="1" indent="1" shrinkToFit="1"/>
      <protection locked="0"/>
    </xf>
    <xf numFmtId="38" fontId="21" fillId="6" borderId="151" xfId="9" applyFont="1" applyFill="1" applyBorder="1" applyAlignment="1" applyProtection="1">
      <alignment horizontal="center" vertical="center" shrinkToFit="1"/>
      <protection locked="0"/>
    </xf>
    <xf numFmtId="0" fontId="29" fillId="0" borderId="148" xfId="0" applyFont="1" applyBorder="1" applyAlignment="1">
      <alignment horizontal="center" vertical="center" wrapText="1"/>
    </xf>
    <xf numFmtId="0" fontId="29" fillId="0" borderId="39" xfId="0" applyFont="1" applyBorder="1">
      <alignment vertical="center"/>
    </xf>
    <xf numFmtId="0" fontId="26" fillId="0" borderId="148" xfId="0" applyFont="1" applyBorder="1" applyAlignment="1">
      <alignment horizontal="center" vertical="center" textRotation="255"/>
    </xf>
    <xf numFmtId="0" fontId="28" fillId="0" borderId="148" xfId="0" applyFont="1" applyBorder="1" applyAlignment="1">
      <alignment horizontal="center" vertical="center" wrapText="1"/>
    </xf>
    <xf numFmtId="0" fontId="26" fillId="0" borderId="39" xfId="0" applyFont="1" applyBorder="1">
      <alignment vertical="center"/>
    </xf>
    <xf numFmtId="0" fontId="27" fillId="0" borderId="149" xfId="0" applyFont="1" applyBorder="1" applyAlignment="1">
      <alignment horizontal="center" vertical="center"/>
    </xf>
    <xf numFmtId="177" fontId="36" fillId="3" borderId="149" xfId="0" applyNumberFormat="1" applyFont="1" applyFill="1" applyBorder="1" applyAlignment="1" applyProtection="1">
      <alignment horizontal="center" vertical="center"/>
      <protection locked="0"/>
    </xf>
    <xf numFmtId="0" fontId="32" fillId="0" borderId="159" xfId="0" applyFont="1" applyBorder="1" applyAlignment="1">
      <alignment horizontal="center" vertical="center" wrapText="1"/>
    </xf>
    <xf numFmtId="0" fontId="32" fillId="0" borderId="149" xfId="0" applyFont="1" applyBorder="1" applyAlignment="1">
      <alignment horizontal="center" vertical="center" wrapText="1"/>
    </xf>
    <xf numFmtId="0" fontId="32" fillId="0" borderId="150" xfId="0" applyFont="1" applyBorder="1" applyAlignment="1">
      <alignment horizontal="center" vertical="center" wrapText="1"/>
    </xf>
    <xf numFmtId="0" fontId="36" fillId="0" borderId="159" xfId="0" applyFont="1" applyBorder="1" applyAlignment="1">
      <alignment horizontal="center" vertical="center" wrapText="1"/>
    </xf>
    <xf numFmtId="0" fontId="36" fillId="0" borderId="149" xfId="0" applyFont="1" applyBorder="1" applyAlignment="1">
      <alignment horizontal="center" vertical="center" wrapText="1"/>
    </xf>
    <xf numFmtId="0" fontId="36" fillId="0" borderId="150" xfId="0" applyFont="1" applyBorder="1" applyAlignment="1">
      <alignment horizontal="center" vertical="center" wrapText="1"/>
    </xf>
    <xf numFmtId="0" fontId="42" fillId="0" borderId="159" xfId="0" applyFont="1" applyBorder="1" applyAlignment="1">
      <alignment horizontal="center" vertical="center" wrapText="1"/>
    </xf>
    <xf numFmtId="0" fontId="42" fillId="0" borderId="149" xfId="0" applyFont="1" applyBorder="1" applyAlignment="1">
      <alignment horizontal="center" vertical="center" wrapText="1"/>
    </xf>
    <xf numFmtId="0" fontId="42" fillId="0" borderId="160" xfId="0" applyFont="1" applyBorder="1" applyAlignment="1">
      <alignment horizontal="center" vertical="center" wrapText="1"/>
    </xf>
    <xf numFmtId="0" fontId="33" fillId="0" borderId="169" xfId="0" applyFont="1" applyBorder="1" applyAlignment="1">
      <alignment horizontal="center" vertical="center" wrapText="1"/>
    </xf>
    <xf numFmtId="177" fontId="32" fillId="0" borderId="146" xfId="0" applyNumberFormat="1" applyFont="1" applyBorder="1" applyAlignment="1">
      <alignment horizontal="center" vertical="center"/>
    </xf>
    <xf numFmtId="177" fontId="32" fillId="0" borderId="157" xfId="0" applyNumberFormat="1" applyFont="1" applyBorder="1" applyAlignment="1">
      <alignment horizontal="center" vertical="center"/>
    </xf>
    <xf numFmtId="0" fontId="28" fillId="0" borderId="157" xfId="0" applyFont="1" applyBorder="1">
      <alignment vertical="center"/>
    </xf>
    <xf numFmtId="0" fontId="28" fillId="0" borderId="157" xfId="0" applyFont="1" applyBorder="1" applyAlignment="1">
      <alignment horizontal="center" vertical="center"/>
    </xf>
    <xf numFmtId="0" fontId="28" fillId="0" borderId="167" xfId="0" applyFont="1" applyBorder="1" applyAlignment="1">
      <alignment horizontal="right" vertical="center"/>
    </xf>
    <xf numFmtId="0" fontId="28" fillId="0" borderId="146" xfId="0" applyFont="1" applyBorder="1">
      <alignment vertical="center"/>
    </xf>
    <xf numFmtId="0" fontId="34" fillId="0" borderId="157" xfId="0" applyFont="1" applyBorder="1" applyAlignment="1">
      <alignment vertical="center" shrinkToFit="1"/>
    </xf>
    <xf numFmtId="0" fontId="32" fillId="0" borderId="157" xfId="0" applyFont="1" applyBorder="1" applyAlignment="1">
      <alignment vertical="center" shrinkToFit="1"/>
    </xf>
    <xf numFmtId="0" fontId="28" fillId="0" borderId="157" xfId="0" applyFont="1" applyBorder="1" applyAlignment="1">
      <alignment horizontal="right" vertical="center"/>
    </xf>
    <xf numFmtId="0" fontId="28" fillId="0" borderId="159" xfId="0" applyFont="1" applyBorder="1" applyAlignment="1">
      <alignment horizontal="center" vertical="center" wrapText="1"/>
    </xf>
    <xf numFmtId="0" fontId="28" fillId="0" borderId="149" xfId="0" applyFont="1" applyBorder="1" applyAlignment="1">
      <alignment horizontal="center" vertical="center" wrapText="1"/>
    </xf>
    <xf numFmtId="0" fontId="28" fillId="0" borderId="150" xfId="0" applyFont="1" applyBorder="1" applyAlignment="1">
      <alignment horizontal="center" vertical="center" wrapText="1"/>
    </xf>
    <xf numFmtId="0" fontId="28" fillId="0" borderId="159" xfId="0" applyFont="1" applyBorder="1" applyAlignment="1">
      <alignment horizontal="center" vertical="center"/>
    </xf>
    <xf numFmtId="0" fontId="28" fillId="0" borderId="149" xfId="0" applyFont="1" applyBorder="1" applyAlignment="1">
      <alignment horizontal="center" vertical="center"/>
    </xf>
    <xf numFmtId="0" fontId="28" fillId="0" borderId="160" xfId="0" applyFont="1" applyBorder="1" applyAlignment="1">
      <alignment horizontal="center" vertical="center"/>
    </xf>
    <xf numFmtId="0" fontId="28" fillId="0" borderId="152" xfId="0" applyFont="1" applyBorder="1" applyAlignment="1">
      <alignment horizontal="center" vertical="center" textRotation="255"/>
    </xf>
    <xf numFmtId="0" fontId="28" fillId="0" borderId="163" xfId="0" applyFont="1" applyBorder="1" applyAlignment="1">
      <alignment horizontal="center" vertical="center" textRotation="255"/>
    </xf>
    <xf numFmtId="0" fontId="26" fillId="0" borderId="159" xfId="0" applyFont="1" applyBorder="1" applyAlignment="1">
      <alignment horizontal="right" vertical="center" wrapText="1"/>
    </xf>
    <xf numFmtId="177" fontId="34" fillId="0" borderId="149" xfId="0" applyNumberFormat="1" applyFont="1" applyBorder="1" applyAlignment="1">
      <alignment horizontal="left" vertical="center" wrapText="1"/>
    </xf>
    <xf numFmtId="177" fontId="34" fillId="0" borderId="150" xfId="0" applyNumberFormat="1" applyFont="1" applyBorder="1" applyAlignment="1">
      <alignment horizontal="left" vertical="center" wrapText="1"/>
    </xf>
    <xf numFmtId="0" fontId="32" fillId="0" borderId="159" xfId="0" applyFont="1" applyBorder="1" applyAlignment="1">
      <alignment horizontal="left" vertical="center" wrapText="1"/>
    </xf>
    <xf numFmtId="0" fontId="32" fillId="0" borderId="149" xfId="0" applyFont="1" applyBorder="1" applyAlignment="1">
      <alignment horizontal="left" vertical="center" wrapText="1"/>
    </xf>
    <xf numFmtId="0" fontId="32" fillId="0" borderId="150" xfId="0" applyFont="1" applyBorder="1" applyAlignment="1">
      <alignment horizontal="left" vertical="center" wrapText="1"/>
    </xf>
    <xf numFmtId="0" fontId="32" fillId="3" borderId="159" xfId="0" applyFont="1" applyFill="1" applyBorder="1" applyAlignment="1" applyProtection="1">
      <alignment horizontal="left" vertical="center" wrapText="1"/>
      <protection locked="0"/>
    </xf>
    <xf numFmtId="0" fontId="32" fillId="3" borderId="149" xfId="0" applyFont="1" applyFill="1" applyBorder="1" applyAlignment="1" applyProtection="1">
      <alignment horizontal="left" vertical="center" wrapText="1"/>
      <protection locked="0"/>
    </xf>
    <xf numFmtId="0" fontId="32" fillId="3" borderId="160" xfId="0" applyFont="1" applyFill="1" applyBorder="1" applyAlignment="1" applyProtection="1">
      <alignment horizontal="left" vertical="center" wrapText="1"/>
      <protection locked="0"/>
    </xf>
    <xf numFmtId="0" fontId="32" fillId="3" borderId="151" xfId="0" applyFont="1" applyFill="1" applyBorder="1" applyAlignment="1" applyProtection="1">
      <alignment horizontal="left" vertical="center" wrapText="1" indent="1"/>
      <protection locked="0"/>
    </xf>
    <xf numFmtId="0" fontId="28" fillId="0" borderId="39" xfId="0" applyFont="1" applyBorder="1" applyAlignment="1" applyProtection="1">
      <alignment horizontal="center" vertical="center"/>
      <protection locked="0"/>
    </xf>
    <xf numFmtId="0" fontId="26" fillId="0" borderId="146" xfId="0" applyFont="1" applyBorder="1" applyAlignment="1">
      <alignment horizontal="center"/>
    </xf>
    <xf numFmtId="0" fontId="26" fillId="0" borderId="157" xfId="0" applyFont="1" applyBorder="1" applyAlignment="1">
      <alignment horizontal="center"/>
    </xf>
    <xf numFmtId="0" fontId="26" fillId="0" borderId="147" xfId="0" applyFont="1" applyBorder="1" applyAlignment="1">
      <alignment horizontal="center"/>
    </xf>
    <xf numFmtId="0" fontId="33" fillId="0" borderId="148" xfId="0" applyFont="1" applyBorder="1" applyAlignment="1">
      <alignment horizontal="center"/>
    </xf>
    <xf numFmtId="0" fontId="33" fillId="0" borderId="146" xfId="0" applyFont="1" applyBorder="1" applyAlignment="1">
      <alignment horizontal="left" vertical="center" wrapText="1"/>
    </xf>
    <xf numFmtId="0" fontId="33" fillId="0" borderId="157" xfId="0" applyFont="1" applyBorder="1" applyAlignment="1">
      <alignment horizontal="left" vertical="center" wrapText="1"/>
    </xf>
    <xf numFmtId="0" fontId="33" fillId="0" borderId="147" xfId="0" applyFont="1" applyBorder="1" applyAlignment="1">
      <alignment horizontal="left" vertical="center" wrapText="1"/>
    </xf>
    <xf numFmtId="0" fontId="33" fillId="0" borderId="148" xfId="0" applyFont="1" applyBorder="1" applyAlignment="1">
      <alignment horizontal="left" vertical="center" wrapText="1"/>
    </xf>
    <xf numFmtId="0" fontId="33" fillId="0" borderId="148" xfId="0" applyFont="1" applyBorder="1" applyAlignment="1">
      <alignment horizontal="left" vertical="center"/>
    </xf>
    <xf numFmtId="0" fontId="33" fillId="0" borderId="148" xfId="0" applyFont="1" applyBorder="1" applyAlignment="1">
      <alignment vertical="center" wrapText="1"/>
    </xf>
    <xf numFmtId="0" fontId="28" fillId="0" borderId="165" xfId="0" applyFont="1" applyBorder="1" applyAlignment="1">
      <alignment horizontal="center" vertical="center" wrapText="1"/>
    </xf>
    <xf numFmtId="0" fontId="39" fillId="0" borderId="171" xfId="0" applyFont="1" applyBorder="1" applyAlignment="1">
      <alignment horizontal="left" vertical="center" wrapText="1"/>
    </xf>
    <xf numFmtId="0" fontId="39" fillId="0" borderId="172" xfId="0" applyFont="1" applyBorder="1" applyAlignment="1">
      <alignment horizontal="left" vertical="center" wrapText="1"/>
    </xf>
    <xf numFmtId="0" fontId="39" fillId="0" borderId="173" xfId="0" applyFont="1" applyBorder="1" applyAlignment="1">
      <alignment horizontal="left" vertical="center" wrapText="1"/>
    </xf>
    <xf numFmtId="0" fontId="43" fillId="0" borderId="175" xfId="0" applyFont="1" applyBorder="1" applyAlignment="1">
      <alignment horizontal="left" vertical="center" wrapText="1"/>
    </xf>
    <xf numFmtId="0" fontId="44" fillId="0" borderId="171" xfId="0" applyFont="1" applyBorder="1" applyAlignment="1">
      <alignment horizontal="center" vertical="center"/>
    </xf>
    <xf numFmtId="0" fontId="37" fillId="0" borderId="176" xfId="0" applyFont="1" applyBorder="1" applyAlignment="1">
      <alignment horizontal="left" vertical="center"/>
    </xf>
    <xf numFmtId="0" fontId="43" fillId="0" borderId="175" xfId="0" applyFont="1" applyBorder="1" applyAlignment="1">
      <alignment horizontal="left" vertical="center"/>
    </xf>
    <xf numFmtId="0" fontId="28" fillId="0" borderId="172" xfId="0" applyFont="1" applyBorder="1" applyAlignment="1">
      <alignment horizontal="left" vertical="center" wrapText="1"/>
    </xf>
    <xf numFmtId="0" fontId="28" fillId="0" borderId="157" xfId="0" applyFont="1" applyBorder="1" applyAlignment="1">
      <alignment horizontal="left" vertical="center"/>
    </xf>
    <xf numFmtId="0" fontId="28" fillId="0" borderId="167" xfId="0" applyFont="1" applyBorder="1" applyAlignment="1">
      <alignment horizontal="left" vertical="center"/>
    </xf>
    <xf numFmtId="0" fontId="27" fillId="0" borderId="176" xfId="0" applyFont="1" applyBorder="1" applyAlignment="1">
      <alignment horizontal="center" vertical="center"/>
    </xf>
    <xf numFmtId="0" fontId="26" fillId="0" borderId="156" xfId="0" applyFont="1" applyBorder="1" applyAlignment="1">
      <alignment horizontal="center" vertical="center" wrapText="1"/>
    </xf>
    <xf numFmtId="0" fontId="26" fillId="0" borderId="157" xfId="0" applyFont="1" applyBorder="1" applyAlignment="1">
      <alignment horizontal="center" vertical="center" wrapText="1"/>
    </xf>
    <xf numFmtId="0" fontId="26" fillId="0" borderId="147" xfId="0" applyFont="1" applyBorder="1" applyAlignment="1">
      <alignment horizontal="center" vertical="center" wrapText="1"/>
    </xf>
    <xf numFmtId="0" fontId="26" fillId="0" borderId="169" xfId="0" applyFont="1" applyBorder="1" applyAlignment="1">
      <alignment horizontal="center" vertical="center" wrapText="1"/>
    </xf>
    <xf numFmtId="0" fontId="26" fillId="0" borderId="146" xfId="0" applyFont="1" applyBorder="1">
      <alignment vertical="center"/>
    </xf>
    <xf numFmtId="0" fontId="26" fillId="0" borderId="157" xfId="0" applyFont="1" applyBorder="1">
      <alignment vertical="center"/>
    </xf>
    <xf numFmtId="0" fontId="26" fillId="0" borderId="177" xfId="0" applyFont="1" applyBorder="1">
      <alignment vertical="center"/>
    </xf>
    <xf numFmtId="0" fontId="27" fillId="0" borderId="157" xfId="0" applyFont="1" applyBorder="1">
      <alignment vertical="center"/>
    </xf>
    <xf numFmtId="0" fontId="44" fillId="0" borderId="157" xfId="0" applyFont="1" applyBorder="1" applyAlignment="1">
      <alignment horizontal="left" vertical="center"/>
    </xf>
    <xf numFmtId="0" fontId="26" fillId="0" borderId="157" xfId="0" applyFont="1" applyBorder="1" applyAlignment="1">
      <alignment horizontal="left" vertical="center"/>
    </xf>
    <xf numFmtId="0" fontId="44" fillId="0" borderId="157" xfId="0" applyFont="1" applyBorder="1" applyAlignment="1">
      <alignment horizontal="right" vertical="center"/>
    </xf>
    <xf numFmtId="0" fontId="26" fillId="0" borderId="157" xfId="0" applyFont="1" applyBorder="1" applyAlignment="1">
      <alignment horizontal="right" vertical="center"/>
    </xf>
    <xf numFmtId="38" fontId="46" fillId="0" borderId="157" xfId="0" applyNumberFormat="1" applyFont="1" applyBorder="1">
      <alignment vertical="center"/>
    </xf>
    <xf numFmtId="0" fontId="46" fillId="0" borderId="157" xfId="0" applyFont="1" applyBorder="1">
      <alignment vertical="center"/>
    </xf>
    <xf numFmtId="0" fontId="26" fillId="0" borderId="167" xfId="0" applyFont="1" applyBorder="1" applyAlignment="1">
      <alignment horizontal="right" vertical="center"/>
    </xf>
    <xf numFmtId="38" fontId="47" fillId="0" borderId="157" xfId="0" applyNumberFormat="1" applyFont="1" applyBorder="1">
      <alignment vertical="center"/>
    </xf>
    <xf numFmtId="0" fontId="47" fillId="0" borderId="157" xfId="0" applyFont="1" applyBorder="1">
      <alignment vertical="center"/>
    </xf>
    <xf numFmtId="0" fontId="47" fillId="0" borderId="149" xfId="0" applyFont="1" applyBorder="1">
      <alignment vertical="center"/>
    </xf>
    <xf numFmtId="0" fontId="26" fillId="0" borderId="160" xfId="0" applyFont="1" applyBorder="1" applyAlignment="1">
      <alignment horizontal="right" vertical="center"/>
    </xf>
    <xf numFmtId="0" fontId="26" fillId="0" borderId="174" xfId="0" applyFont="1" applyBorder="1" applyAlignment="1">
      <alignment horizontal="center" vertical="center" wrapText="1"/>
    </xf>
    <xf numFmtId="0" fontId="26" fillId="0" borderId="149" xfId="0" applyFont="1" applyBorder="1" applyAlignment="1">
      <alignment horizontal="center" vertical="center" wrapText="1"/>
    </xf>
    <xf numFmtId="0" fontId="26" fillId="0" borderId="150" xfId="0" applyFont="1" applyBorder="1" applyAlignment="1">
      <alignment horizontal="center" vertical="center" wrapText="1"/>
    </xf>
    <xf numFmtId="0" fontId="26" fillId="7" borderId="146" xfId="0" applyFont="1" applyFill="1" applyBorder="1">
      <alignment vertical="center"/>
    </xf>
    <xf numFmtId="0" fontId="26" fillId="7" borderId="157" xfId="0" applyFont="1" applyFill="1" applyBorder="1">
      <alignment vertical="center"/>
    </xf>
    <xf numFmtId="0" fontId="44" fillId="7" borderId="157" xfId="0" applyFont="1" applyFill="1" applyBorder="1" applyAlignment="1">
      <alignment horizontal="left" vertical="center"/>
    </xf>
    <xf numFmtId="0" fontId="27" fillId="7" borderId="157" xfId="0" applyFont="1" applyFill="1" applyBorder="1">
      <alignment vertical="center"/>
    </xf>
    <xf numFmtId="0" fontId="44" fillId="7" borderId="157" xfId="0" applyFont="1" applyFill="1" applyBorder="1" applyAlignment="1">
      <alignment horizontal="right" vertical="center"/>
    </xf>
    <xf numFmtId="0" fontId="44" fillId="7" borderId="157" xfId="0" applyFont="1" applyFill="1" applyBorder="1" applyAlignment="1">
      <alignment horizontal="center" vertical="center"/>
    </xf>
    <xf numFmtId="0" fontId="26" fillId="7" borderId="157" xfId="0" applyFont="1" applyFill="1" applyBorder="1" applyAlignment="1">
      <alignment horizontal="left" vertical="center"/>
    </xf>
    <xf numFmtId="0" fontId="26" fillId="7" borderId="157" xfId="0" applyFont="1" applyFill="1" applyBorder="1" applyAlignment="1">
      <alignment horizontal="right" vertical="center"/>
    </xf>
    <xf numFmtId="0" fontId="26" fillId="7" borderId="160" xfId="0" applyFont="1" applyFill="1" applyBorder="1" applyAlignment="1">
      <alignment horizontal="right" vertical="center"/>
    </xf>
    <xf numFmtId="0" fontId="26" fillId="3" borderId="149" xfId="0" applyFont="1" applyFill="1" applyBorder="1">
      <alignment vertical="center"/>
    </xf>
    <xf numFmtId="0" fontId="44" fillId="3" borderId="149" xfId="0" applyFont="1" applyFill="1" applyBorder="1" applyAlignment="1">
      <alignment horizontal="right" vertical="center"/>
    </xf>
    <xf numFmtId="0" fontId="26" fillId="3" borderId="149" xfId="0" applyFont="1" applyFill="1" applyBorder="1" applyAlignment="1">
      <alignment vertical="center" wrapText="1"/>
    </xf>
    <xf numFmtId="0" fontId="44" fillId="3" borderId="149" xfId="0" applyFont="1" applyFill="1" applyBorder="1" applyAlignment="1" applyProtection="1">
      <alignment horizontal="left" vertical="center"/>
      <protection locked="0"/>
    </xf>
    <xf numFmtId="0" fontId="44" fillId="3" borderId="149" xfId="0" applyFont="1" applyFill="1" applyBorder="1" applyAlignment="1">
      <alignment horizontal="left" vertical="center"/>
    </xf>
    <xf numFmtId="0" fontId="44" fillId="3" borderId="149" xfId="0" applyFont="1" applyFill="1" applyBorder="1" applyAlignment="1" applyProtection="1">
      <alignment horizontal="center" vertical="center"/>
      <protection locked="0"/>
    </xf>
    <xf numFmtId="0" fontId="44" fillId="3" borderId="149" xfId="0" applyFont="1" applyFill="1" applyBorder="1" applyAlignment="1" applyProtection="1">
      <alignment horizontal="right" vertical="center"/>
      <protection locked="0"/>
    </xf>
    <xf numFmtId="0" fontId="26" fillId="3" borderId="149" xfId="0" applyFont="1" applyFill="1" applyBorder="1" applyAlignment="1">
      <alignment horizontal="left" vertical="center"/>
    </xf>
    <xf numFmtId="0" fontId="26" fillId="3" borderId="149" xfId="0" applyFont="1" applyFill="1" applyBorder="1" applyAlignment="1">
      <alignment horizontal="left" vertical="center" wrapText="1"/>
    </xf>
    <xf numFmtId="0" fontId="29" fillId="3" borderId="149" xfId="0" applyFont="1" applyFill="1" applyBorder="1" applyAlignment="1">
      <alignment vertical="center" wrapText="1"/>
    </xf>
    <xf numFmtId="0" fontId="26" fillId="3" borderId="160" xfId="0" applyFont="1" applyFill="1" applyBorder="1">
      <alignment vertical="center"/>
    </xf>
    <xf numFmtId="0" fontId="28" fillId="3" borderId="149" xfId="0" applyFont="1" applyFill="1" applyBorder="1" applyAlignment="1">
      <alignment horizontal="center" vertical="center"/>
    </xf>
    <xf numFmtId="0" fontId="26" fillId="3" borderId="157" xfId="0" applyFont="1" applyFill="1" applyBorder="1">
      <alignment vertical="center"/>
    </xf>
    <xf numFmtId="0" fontId="26" fillId="3" borderId="167" xfId="0" applyFont="1" applyFill="1" applyBorder="1">
      <alignment vertical="center"/>
    </xf>
    <xf numFmtId="0" fontId="44" fillId="3" borderId="157" xfId="0" applyFont="1" applyFill="1" applyBorder="1" applyAlignment="1" applyProtection="1">
      <alignment horizontal="right" vertical="center"/>
      <protection locked="0"/>
    </xf>
    <xf numFmtId="0" fontId="26" fillId="3" borderId="157" xfId="0" applyFont="1" applyFill="1" applyBorder="1" applyAlignment="1">
      <alignment horizontal="left" vertical="center" wrapText="1"/>
    </xf>
    <xf numFmtId="0" fontId="26" fillId="7" borderId="157" xfId="0" applyFont="1" applyFill="1" applyBorder="1" applyAlignment="1">
      <alignment vertical="center" wrapText="1"/>
    </xf>
    <xf numFmtId="0" fontId="28" fillId="3" borderId="149" xfId="0" applyFont="1" applyFill="1" applyBorder="1" applyAlignment="1">
      <alignment horizontal="right" vertical="center" wrapText="1"/>
    </xf>
    <xf numFmtId="0" fontId="44" fillId="3" borderId="149" xfId="0" applyFont="1" applyFill="1" applyBorder="1" applyAlignment="1">
      <alignment horizontal="center" vertical="center"/>
    </xf>
    <xf numFmtId="0" fontId="28" fillId="3" borderId="149" xfId="0" applyFont="1" applyFill="1" applyBorder="1" applyAlignment="1">
      <alignment horizontal="left" vertical="center" wrapText="1"/>
    </xf>
    <xf numFmtId="0" fontId="28" fillId="3" borderId="157" xfId="0" applyFont="1" applyFill="1" applyBorder="1" applyAlignment="1">
      <alignment vertical="center" wrapText="1"/>
    </xf>
    <xf numFmtId="0" fontId="28" fillId="3" borderId="157" xfId="0" applyFont="1" applyFill="1" applyBorder="1" applyAlignment="1">
      <alignment horizontal="left" vertical="center" wrapText="1"/>
    </xf>
    <xf numFmtId="0" fontId="27" fillId="3" borderId="167" xfId="0" applyFont="1" applyFill="1" applyBorder="1" applyAlignment="1">
      <alignment horizontal="right" vertical="center"/>
    </xf>
    <xf numFmtId="0" fontId="26" fillId="3" borderId="157" xfId="0" applyFont="1" applyFill="1" applyBorder="1" applyAlignment="1">
      <alignment horizontal="left" vertical="center" wrapText="1"/>
    </xf>
    <xf numFmtId="0" fontId="26" fillId="3" borderId="167" xfId="0" applyFont="1" applyFill="1" applyBorder="1" applyAlignment="1">
      <alignment horizontal="left" vertical="center" wrapText="1"/>
    </xf>
    <xf numFmtId="0" fontId="44" fillId="3" borderId="157" xfId="0" applyFont="1" applyFill="1" applyBorder="1" applyAlignment="1" applyProtection="1">
      <alignment horizontal="center" vertical="center"/>
      <protection locked="0"/>
    </xf>
    <xf numFmtId="0" fontId="26" fillId="3" borderId="149" xfId="0" applyFont="1" applyFill="1" applyBorder="1" applyAlignment="1">
      <alignment horizontal="left" vertical="center" wrapText="1"/>
    </xf>
    <xf numFmtId="49" fontId="32" fillId="3" borderId="149" xfId="0" applyNumberFormat="1" applyFont="1" applyFill="1" applyBorder="1" applyAlignment="1" applyProtection="1">
      <alignment horizontal="left" vertical="center"/>
      <protection locked="0"/>
    </xf>
    <xf numFmtId="0" fontId="26" fillId="3" borderId="149" xfId="0" applyFont="1" applyFill="1" applyBorder="1" applyAlignment="1">
      <alignment horizontal="center" vertical="center"/>
    </xf>
    <xf numFmtId="0" fontId="26" fillId="3" borderId="149" xfId="0" applyFont="1" applyFill="1" applyBorder="1" applyAlignment="1">
      <alignment horizontal="center" vertical="center"/>
    </xf>
    <xf numFmtId="0" fontId="26" fillId="3" borderId="160" xfId="0" applyFont="1" applyFill="1" applyBorder="1" applyAlignment="1">
      <alignment horizontal="right" vertical="center"/>
    </xf>
    <xf numFmtId="0" fontId="44" fillId="3" borderId="157" xfId="0" applyFont="1" applyFill="1" applyBorder="1" applyAlignment="1" applyProtection="1">
      <alignment horizontal="left" vertical="center"/>
      <protection locked="0"/>
    </xf>
    <xf numFmtId="0" fontId="26" fillId="3" borderId="157" xfId="0" applyFont="1" applyFill="1" applyBorder="1" applyAlignment="1">
      <alignment horizontal="left" vertical="center"/>
    </xf>
    <xf numFmtId="0" fontId="26" fillId="3" borderId="157" xfId="0" applyFont="1" applyFill="1" applyBorder="1" applyAlignment="1">
      <alignment horizontal="right" vertical="center"/>
    </xf>
    <xf numFmtId="180" fontId="32" fillId="3" borderId="157" xfId="0" applyNumberFormat="1" applyFont="1" applyFill="1" applyBorder="1" applyAlignment="1" applyProtection="1">
      <alignment horizontal="left" vertical="center"/>
      <protection locked="0"/>
    </xf>
    <xf numFmtId="0" fontId="32" fillId="3" borderId="157" xfId="0" applyFont="1" applyFill="1" applyBorder="1" applyAlignment="1" applyProtection="1">
      <alignment horizontal="left" vertical="center"/>
      <protection locked="0"/>
    </xf>
    <xf numFmtId="0" fontId="26" fillId="3" borderId="167" xfId="0" applyFont="1" applyFill="1" applyBorder="1" applyAlignment="1">
      <alignment horizontal="right" vertical="center"/>
    </xf>
    <xf numFmtId="0" fontId="29" fillId="0" borderId="152" xfId="0" applyFont="1" applyBorder="1" applyAlignment="1">
      <alignment horizontal="center" vertical="center" textRotation="255"/>
    </xf>
    <xf numFmtId="0" fontId="29" fillId="0" borderId="146" xfId="0" applyFont="1" applyBorder="1" applyAlignment="1">
      <alignment horizontal="center" vertical="center" wrapText="1"/>
    </xf>
    <xf numFmtId="0" fontId="29" fillId="0" borderId="157" xfId="0" applyFont="1" applyBorder="1" applyAlignment="1">
      <alignment horizontal="center" vertical="center" wrapText="1"/>
    </xf>
    <xf numFmtId="0" fontId="29" fillId="0" borderId="147" xfId="0" applyFont="1" applyBorder="1" applyAlignment="1">
      <alignment horizontal="center" vertical="center" wrapText="1"/>
    </xf>
    <xf numFmtId="0" fontId="29" fillId="0" borderId="88" xfId="0" applyFont="1" applyBorder="1" applyAlignment="1">
      <alignment horizontal="center" vertical="center" textRotation="255"/>
    </xf>
    <xf numFmtId="0" fontId="26" fillId="0" borderId="39" xfId="0" applyFont="1" applyBorder="1" applyAlignment="1">
      <alignment horizontal="center" vertical="center" textRotation="255"/>
    </xf>
    <xf numFmtId="0" fontId="28" fillId="0" borderId="39" xfId="0" applyFont="1" applyBorder="1" applyAlignment="1">
      <alignment horizontal="left" vertical="center" wrapText="1"/>
    </xf>
    <xf numFmtId="0" fontId="26" fillId="0" borderId="159" xfId="0" applyFont="1" applyBorder="1" applyAlignment="1">
      <alignment horizontal="center" vertical="center" textRotation="255"/>
    </xf>
    <xf numFmtId="0" fontId="26" fillId="0" borderId="149" xfId="0" applyFont="1" applyBorder="1" applyAlignment="1">
      <alignment horizontal="center" vertical="center" textRotation="255"/>
    </xf>
    <xf numFmtId="0" fontId="28" fillId="0" borderId="159" xfId="0" applyFont="1" applyBorder="1" applyAlignment="1">
      <alignment horizontal="left" vertical="center" wrapText="1"/>
    </xf>
    <xf numFmtId="0" fontId="28" fillId="0" borderId="149" xfId="0" applyFont="1" applyBorder="1" applyAlignment="1">
      <alignment horizontal="left" vertical="center" wrapText="1"/>
    </xf>
    <xf numFmtId="0" fontId="28" fillId="0" borderId="150" xfId="0" applyFont="1" applyBorder="1" applyAlignment="1">
      <alignment horizontal="left" vertical="center" wrapText="1"/>
    </xf>
    <xf numFmtId="0" fontId="44" fillId="0" borderId="39" xfId="0" applyFont="1" applyBorder="1" applyAlignment="1">
      <alignment horizontal="right" vertical="center"/>
    </xf>
    <xf numFmtId="0" fontId="29" fillId="0" borderId="163" xfId="0" applyFont="1" applyBorder="1" applyAlignment="1">
      <alignment horizontal="center" vertical="center" textRotation="255"/>
    </xf>
    <xf numFmtId="0" fontId="44" fillId="0" borderId="159" xfId="0" applyFont="1" applyBorder="1" applyAlignment="1">
      <alignment horizontal="right" vertical="center"/>
    </xf>
    <xf numFmtId="0" fontId="26" fillId="0" borderId="149" xfId="0" applyFont="1" applyBorder="1">
      <alignment vertical="center"/>
    </xf>
    <xf numFmtId="0" fontId="44" fillId="0" borderId="149" xfId="0" applyFont="1" applyBorder="1" applyAlignment="1">
      <alignment horizontal="center" vertical="center"/>
    </xf>
    <xf numFmtId="0" fontId="27" fillId="0" borderId="149" xfId="0" applyFont="1" applyBorder="1">
      <alignment vertical="center"/>
    </xf>
    <xf numFmtId="0" fontId="26" fillId="0" borderId="150" xfId="0" applyFont="1" applyBorder="1">
      <alignment vertical="center"/>
    </xf>
    <xf numFmtId="0" fontId="26" fillId="0" borderId="146" xfId="0" applyFont="1" applyBorder="1" applyAlignment="1">
      <alignment horizontal="center" vertical="center"/>
    </xf>
    <xf numFmtId="0" fontId="26" fillId="0" borderId="157" xfId="0" applyFont="1" applyBorder="1" applyAlignment="1">
      <alignment horizontal="center" vertical="center"/>
    </xf>
    <xf numFmtId="0" fontId="26" fillId="0" borderId="147" xfId="0" applyFont="1" applyBorder="1" applyAlignment="1">
      <alignment horizontal="center" vertical="center"/>
    </xf>
    <xf numFmtId="0" fontId="28" fillId="0" borderId="148" xfId="0" applyFont="1" applyBorder="1" applyAlignment="1">
      <alignment horizontal="center" vertical="center"/>
    </xf>
    <xf numFmtId="0" fontId="26" fillId="0" borderId="152" xfId="0" applyFont="1" applyBorder="1" applyAlignment="1">
      <alignment horizontal="center" vertical="center" textRotation="255" shrinkToFit="1"/>
    </xf>
    <xf numFmtId="0" fontId="28" fillId="0" borderId="148" xfId="0" applyFont="1" applyBorder="1" applyAlignment="1">
      <alignment horizontal="center" vertical="center" wrapText="1"/>
    </xf>
    <xf numFmtId="0" fontId="28" fillId="0" borderId="148" xfId="0" applyFont="1" applyBorder="1" applyAlignment="1">
      <alignment horizontal="left" vertical="center" wrapText="1"/>
    </xf>
    <xf numFmtId="49" fontId="29" fillId="0" borderId="148" xfId="0" applyNumberFormat="1" applyFont="1" applyBorder="1" applyAlignment="1">
      <alignment horizontal="right" vertical="center"/>
    </xf>
    <xf numFmtId="0" fontId="28" fillId="0" borderId="148" xfId="0" applyFont="1" applyBorder="1" applyAlignment="1">
      <alignment horizontal="left" vertical="center" wrapText="1" indent="1"/>
    </xf>
    <xf numFmtId="0" fontId="26" fillId="0" borderId="88" xfId="0" applyFont="1" applyBorder="1" applyAlignment="1">
      <alignment horizontal="center" vertical="center" textRotation="255" shrinkToFit="1"/>
    </xf>
    <xf numFmtId="0" fontId="37" fillId="0" borderId="146" xfId="0" applyFont="1" applyBorder="1" applyAlignment="1">
      <alignment horizontal="left" vertical="center" wrapText="1" indent="1"/>
    </xf>
    <xf numFmtId="0" fontId="37" fillId="0" borderId="157" xfId="0" applyFont="1" applyBorder="1" applyAlignment="1">
      <alignment horizontal="left" vertical="center" wrapText="1" indent="1"/>
    </xf>
    <xf numFmtId="0" fontId="37" fillId="0" borderId="147" xfId="0" applyFont="1" applyBorder="1" applyAlignment="1">
      <alignment horizontal="left" vertical="center" wrapText="1" indent="1"/>
    </xf>
    <xf numFmtId="0" fontId="37" fillId="0" borderId="148" xfId="0" applyFont="1" applyBorder="1" applyAlignment="1">
      <alignment horizontal="center" vertical="center" wrapText="1"/>
    </xf>
    <xf numFmtId="0" fontId="48" fillId="0" borderId="148" xfId="0" applyFont="1" applyBorder="1" applyAlignment="1">
      <alignment horizontal="center" vertical="center" wrapText="1"/>
    </xf>
    <xf numFmtId="0" fontId="37" fillId="0" borderId="148" xfId="0" applyFont="1" applyBorder="1" applyAlignment="1">
      <alignment horizontal="left" vertical="center" wrapText="1" indent="1"/>
    </xf>
    <xf numFmtId="0" fontId="26" fillId="0" borderId="39" xfId="0" applyFont="1" applyBorder="1" applyAlignment="1">
      <alignment horizontal="center" vertical="center" textRotation="255" shrinkToFit="1"/>
    </xf>
    <xf numFmtId="0" fontId="28" fillId="0" borderId="39" xfId="0" applyFont="1" applyBorder="1" applyAlignment="1">
      <alignment wrapText="1"/>
    </xf>
    <xf numFmtId="0" fontId="26" fillId="0" borderId="39" xfId="0" applyFont="1" applyBorder="1" applyAlignment="1">
      <alignment horizontal="center" vertical="center" textRotation="255"/>
    </xf>
    <xf numFmtId="0" fontId="28" fillId="0" borderId="149" xfId="0" applyFont="1" applyBorder="1" applyAlignment="1">
      <alignment vertical="center" wrapText="1"/>
    </xf>
    <xf numFmtId="0" fontId="28" fillId="0" borderId="149" xfId="0" applyFont="1" applyBorder="1" applyAlignment="1">
      <alignment horizontal="right" vertical="center" wrapText="1"/>
    </xf>
    <xf numFmtId="0" fontId="45" fillId="0" borderId="159" xfId="0" applyFont="1" applyBorder="1" applyAlignment="1">
      <alignment horizontal="left" vertical="center"/>
    </xf>
    <xf numFmtId="0" fontId="45" fillId="0" borderId="149" xfId="0" applyFont="1" applyBorder="1" applyAlignment="1">
      <alignment horizontal="left" vertical="center"/>
    </xf>
    <xf numFmtId="0" fontId="27" fillId="0" borderId="150" xfId="0" applyFont="1" applyBorder="1">
      <alignment vertical="center"/>
    </xf>
    <xf numFmtId="0" fontId="107" fillId="0" borderId="151" xfId="4" applyFont="1" applyBorder="1" applyAlignment="1">
      <alignment horizontal="center" vertical="center" wrapText="1"/>
    </xf>
    <xf numFmtId="0" fontId="107" fillId="0" borderId="178" xfId="4" applyFont="1" applyBorder="1" applyAlignment="1">
      <alignment horizontal="center" vertical="center" wrapText="1"/>
    </xf>
    <xf numFmtId="0" fontId="107" fillId="0" borderId="151" xfId="4" applyFont="1" applyBorder="1" applyAlignment="1">
      <alignment horizontal="center" vertical="center" wrapText="1"/>
    </xf>
    <xf numFmtId="0" fontId="107" fillId="0" borderId="175" xfId="4" applyFont="1" applyBorder="1" applyAlignment="1">
      <alignment horizontal="center" vertical="center" wrapText="1"/>
    </xf>
    <xf numFmtId="0" fontId="107" fillId="0" borderId="148" xfId="4" applyFont="1" applyBorder="1" applyAlignment="1">
      <alignment horizontal="center" vertical="center" wrapText="1"/>
    </xf>
    <xf numFmtId="0" fontId="57" fillId="0" borderId="148" xfId="4" applyBorder="1" applyAlignment="1">
      <alignment horizontal="center" vertical="center" wrapText="1"/>
    </xf>
    <xf numFmtId="0" fontId="107" fillId="0" borderId="159" xfId="4" applyFont="1" applyBorder="1" applyAlignment="1">
      <alignment horizontal="center" vertical="center" wrapText="1"/>
    </xf>
    <xf numFmtId="0" fontId="107" fillId="0" borderId="149" xfId="4" applyFont="1" applyBorder="1" applyAlignment="1">
      <alignment horizontal="center" vertical="center" wrapText="1"/>
    </xf>
    <xf numFmtId="0" fontId="57" fillId="0" borderId="117" xfId="4" applyBorder="1" applyAlignment="1"/>
    <xf numFmtId="0" fontId="52" fillId="4" borderId="148" xfId="22" applyFont="1" applyFill="1" applyBorder="1" applyAlignment="1">
      <alignment horizontal="center" vertical="center" wrapText="1"/>
    </xf>
    <xf numFmtId="0" fontId="57" fillId="0" borderId="148" xfId="4" applyBorder="1" applyAlignment="1">
      <alignment horizontal="center" vertical="center"/>
    </xf>
    <xf numFmtId="0" fontId="54" fillId="4" borderId="148" xfId="22" applyFont="1" applyFill="1" applyBorder="1" applyAlignment="1">
      <alignment horizontal="center" vertical="center" wrapText="1"/>
    </xf>
    <xf numFmtId="0" fontId="54" fillId="4" borderId="159" xfId="22" applyFont="1" applyFill="1" applyBorder="1" applyAlignment="1">
      <alignment horizontal="center" vertical="center" wrapText="1"/>
    </xf>
    <xf numFmtId="0" fontId="54" fillId="4" borderId="149" xfId="22" applyFont="1" applyFill="1" applyBorder="1" applyAlignment="1">
      <alignment horizontal="center" vertical="center" wrapText="1"/>
    </xf>
    <xf numFmtId="0" fontId="54" fillId="4" borderId="150" xfId="22" applyFont="1" applyFill="1" applyBorder="1" applyAlignment="1">
      <alignment horizontal="center" vertical="center" wrapText="1"/>
    </xf>
    <xf numFmtId="0" fontId="98" fillId="0" borderId="0" xfId="11" applyFont="1" applyAlignment="1">
      <alignment vertical="center"/>
    </xf>
    <xf numFmtId="0" fontId="96" fillId="0" borderId="148" xfId="11" applyFont="1" applyBorder="1" applyAlignment="1">
      <alignment horizontal="center" vertical="center" wrapText="1"/>
    </xf>
    <xf numFmtId="0" fontId="96" fillId="0" borderId="148" xfId="11" applyFont="1" applyBorder="1" applyAlignment="1">
      <alignment horizontal="justify" vertical="center" wrapText="1"/>
    </xf>
    <xf numFmtId="0" fontId="68" fillId="0" borderId="0" xfId="4" applyFont="1" applyAlignment="1"/>
    <xf numFmtId="0" fontId="51" fillId="4" borderId="179" xfId="10" applyFont="1" applyFill="1" applyBorder="1" applyAlignment="1">
      <alignment horizontal="center" vertical="center" wrapText="1"/>
    </xf>
    <xf numFmtId="0" fontId="52" fillId="0" borderId="180" xfId="10" applyFont="1" applyBorder="1" applyAlignment="1">
      <alignment horizontal="center" vertical="center" wrapText="1"/>
    </xf>
    <xf numFmtId="0" fontId="52" fillId="0" borderId="181" xfId="10" applyFont="1" applyBorder="1" applyAlignment="1">
      <alignment horizontal="center" vertical="center" wrapText="1"/>
    </xf>
    <xf numFmtId="0" fontId="52" fillId="0" borderId="182" xfId="10" applyFont="1" applyBorder="1" applyAlignment="1">
      <alignment horizontal="center" vertical="center" wrapText="1"/>
    </xf>
    <xf numFmtId="0" fontId="52" fillId="0" borderId="183" xfId="10" applyFont="1" applyBorder="1" applyAlignment="1">
      <alignment horizontal="center" vertical="center" wrapText="1"/>
    </xf>
    <xf numFmtId="177" fontId="53" fillId="0" borderId="184" xfId="10" applyNumberFormat="1" applyFont="1" applyBorder="1" applyAlignment="1">
      <alignment horizontal="center" vertical="center" wrapText="1"/>
    </xf>
    <xf numFmtId="177" fontId="54" fillId="0" borderId="185" xfId="10" applyNumberFormat="1" applyFont="1" applyBorder="1" applyAlignment="1">
      <alignment horizontal="center" vertical="center" wrapText="1"/>
    </xf>
    <xf numFmtId="177" fontId="53" fillId="0" borderId="186" xfId="10" applyNumberFormat="1" applyFont="1" applyBorder="1" applyAlignment="1">
      <alignment horizontal="center" vertical="center" wrapText="1"/>
    </xf>
    <xf numFmtId="0" fontId="55" fillId="0" borderId="187" xfId="10" applyFont="1" applyBorder="1" applyAlignment="1">
      <alignment horizontal="center" vertical="center" wrapText="1"/>
    </xf>
    <xf numFmtId="0" fontId="55" fillId="0" borderId="187" xfId="10" applyFont="1" applyBorder="1" applyAlignment="1">
      <alignment horizontal="left" vertical="center" wrapText="1"/>
    </xf>
    <xf numFmtId="0" fontId="53" fillId="0" borderId="187" xfId="10" applyFont="1" applyBorder="1" applyAlignment="1">
      <alignment horizontal="left" vertical="center" wrapText="1"/>
    </xf>
    <xf numFmtId="177" fontId="53" fillId="0" borderId="188" xfId="10" applyNumberFormat="1" applyFont="1" applyBorder="1" applyAlignment="1">
      <alignment horizontal="center" vertical="center" wrapText="1"/>
    </xf>
    <xf numFmtId="177" fontId="54" fillId="0" borderId="179" xfId="10" applyNumberFormat="1" applyFont="1" applyBorder="1" applyAlignment="1">
      <alignment horizontal="center" vertical="center" wrapText="1"/>
    </xf>
    <xf numFmtId="177" fontId="53" fillId="0" borderId="189" xfId="10" applyNumberFormat="1" applyFont="1" applyBorder="1" applyAlignment="1">
      <alignment horizontal="center" vertical="center" wrapText="1"/>
    </xf>
    <xf numFmtId="0" fontId="55" fillId="0" borderId="190" xfId="10" applyFont="1" applyBorder="1" applyAlignment="1">
      <alignment horizontal="center" vertical="center" wrapText="1"/>
    </xf>
    <xf numFmtId="0" fontId="55" fillId="0" borderId="190" xfId="10" applyFont="1" applyBorder="1" applyAlignment="1">
      <alignment horizontal="left" vertical="center" wrapText="1"/>
    </xf>
    <xf numFmtId="0" fontId="53" fillId="0" borderId="190" xfId="10" applyFont="1" applyBorder="1" applyAlignment="1">
      <alignment horizontal="left" vertical="center" wrapText="1"/>
    </xf>
    <xf numFmtId="177" fontId="53" fillId="0" borderId="184" xfId="10" applyNumberFormat="1" applyFont="1" applyBorder="1" applyAlignment="1" applyProtection="1">
      <alignment horizontal="center" vertical="center" wrapText="1"/>
      <protection locked="0"/>
    </xf>
    <xf numFmtId="0" fontId="54" fillId="0" borderId="185" xfId="10" applyFont="1" applyBorder="1" applyAlignment="1">
      <alignment horizontal="center" vertical="center" wrapText="1"/>
    </xf>
    <xf numFmtId="177" fontId="53" fillId="0" borderId="186" xfId="10" applyNumberFormat="1" applyFont="1" applyBorder="1" applyAlignment="1" applyProtection="1">
      <alignment horizontal="center" vertical="center" wrapText="1"/>
      <protection locked="0"/>
    </xf>
    <xf numFmtId="0" fontId="55" fillId="0" borderId="187" xfId="10" applyFont="1" applyBorder="1" applyAlignment="1" applyProtection="1">
      <alignment horizontal="center" vertical="center" wrapText="1"/>
      <protection locked="0"/>
    </xf>
    <xf numFmtId="0" fontId="55" fillId="0" borderId="187" xfId="10" applyFont="1" applyBorder="1" applyAlignment="1" applyProtection="1">
      <alignment horizontal="left" vertical="center" wrapText="1"/>
      <protection locked="0"/>
    </xf>
    <xf numFmtId="0" fontId="53" fillId="0" borderId="187" xfId="10" applyFont="1" applyBorder="1" applyAlignment="1" applyProtection="1">
      <alignment horizontal="center" vertical="center" wrapText="1"/>
      <protection locked="0"/>
    </xf>
    <xf numFmtId="177" fontId="53" fillId="0" borderId="188" xfId="10" applyNumberFormat="1" applyFont="1" applyBorder="1" applyAlignment="1" applyProtection="1">
      <alignment horizontal="center" vertical="center" wrapText="1"/>
      <protection locked="0"/>
    </xf>
    <xf numFmtId="0" fontId="54" fillId="0" borderId="179" xfId="10" applyFont="1" applyBorder="1" applyAlignment="1">
      <alignment horizontal="center" vertical="center" wrapText="1"/>
    </xf>
    <xf numFmtId="177" fontId="53" fillId="0" borderId="189" xfId="10" applyNumberFormat="1" applyFont="1" applyBorder="1" applyAlignment="1" applyProtection="1">
      <alignment horizontal="center" vertical="center" wrapText="1"/>
      <protection locked="0"/>
    </xf>
    <xf numFmtId="0" fontId="55" fillId="0" borderId="190" xfId="10" applyFont="1" applyBorder="1" applyAlignment="1" applyProtection="1">
      <alignment horizontal="center" vertical="center" wrapText="1"/>
      <protection locked="0"/>
    </xf>
    <xf numFmtId="0" fontId="55" fillId="0" borderId="190" xfId="10" applyFont="1" applyBorder="1" applyAlignment="1" applyProtection="1">
      <alignment horizontal="left" vertical="center" wrapText="1"/>
      <protection locked="0"/>
    </xf>
    <xf numFmtId="0" fontId="53" fillId="0" borderId="190" xfId="10" applyFont="1" applyBorder="1" applyAlignment="1" applyProtection="1">
      <alignment horizontal="center" vertical="center" wrapText="1"/>
      <protection locked="0"/>
    </xf>
    <xf numFmtId="0" fontId="52" fillId="4" borderId="191" xfId="10" applyFont="1" applyFill="1" applyBorder="1" applyAlignment="1">
      <alignment horizontal="center" vertical="center" wrapText="1"/>
    </xf>
    <xf numFmtId="0" fontId="52" fillId="4" borderId="192" xfId="10" applyFont="1" applyFill="1" applyBorder="1" applyAlignment="1">
      <alignment horizontal="center" vertical="center" wrapText="1"/>
    </xf>
    <xf numFmtId="0" fontId="56" fillId="0" borderId="159" xfId="10" applyFont="1" applyBorder="1" applyAlignment="1">
      <alignment horizontal="left" vertical="center" wrapText="1" indent="1"/>
    </xf>
    <xf numFmtId="0" fontId="32" fillId="0" borderId="150" xfId="0" applyFont="1" applyBorder="1" applyAlignment="1">
      <alignment horizontal="center" vertical="center"/>
    </xf>
    <xf numFmtId="0" fontId="11" fillId="0" borderId="149" xfId="4" applyFont="1" applyBorder="1" applyAlignment="1">
      <alignment horizontal="left" vertical="center" indent="13"/>
    </xf>
    <xf numFmtId="0" fontId="12" fillId="0" borderId="193" xfId="4" applyFont="1" applyBorder="1" applyAlignment="1">
      <alignment horizontal="center" vertical="center"/>
    </xf>
    <xf numFmtId="0" fontId="12" fillId="0" borderId="194" xfId="4" applyFont="1" applyBorder="1" applyAlignment="1">
      <alignment horizontal="center" vertical="center"/>
    </xf>
    <xf numFmtId="0" fontId="12" fillId="0" borderId="195" xfId="4" applyFont="1" applyBorder="1" applyAlignment="1">
      <alignment horizontal="center" vertical="center"/>
    </xf>
    <xf numFmtId="0" fontId="12" fillId="0" borderId="159" xfId="4" applyFont="1" applyBorder="1" applyAlignment="1">
      <alignment horizontal="center" vertical="center" shrinkToFit="1"/>
    </xf>
    <xf numFmtId="0" fontId="12" fillId="0" borderId="149" xfId="4" applyFont="1" applyBorder="1" applyAlignment="1">
      <alignment horizontal="center" vertical="center" shrinkToFit="1"/>
    </xf>
    <xf numFmtId="0" fontId="12" fillId="0" borderId="150" xfId="4" applyFont="1" applyBorder="1" applyAlignment="1">
      <alignment horizontal="center" vertical="center" shrinkToFit="1"/>
    </xf>
    <xf numFmtId="0" fontId="12" fillId="0" borderId="159" xfId="4" applyFont="1" applyBorder="1" applyAlignment="1">
      <alignment horizontal="center" vertical="center"/>
    </xf>
    <xf numFmtId="0" fontId="12" fillId="0" borderId="149" xfId="4" applyFont="1" applyBorder="1" applyAlignment="1">
      <alignment horizontal="center" vertical="center"/>
    </xf>
    <xf numFmtId="0" fontId="12" fillId="0" borderId="150" xfId="4" applyFont="1" applyBorder="1" applyAlignment="1">
      <alignment horizontal="center" vertical="center"/>
    </xf>
    <xf numFmtId="0" fontId="9" fillId="0" borderId="159" xfId="4" applyFont="1" applyBorder="1" applyAlignment="1">
      <alignment horizontal="center" vertical="center" wrapText="1" shrinkToFit="1"/>
    </xf>
    <xf numFmtId="0" fontId="9" fillId="0" borderId="149" xfId="4" applyFont="1" applyBorder="1" applyAlignment="1">
      <alignment horizontal="center" vertical="center" wrapText="1" shrinkToFit="1"/>
    </xf>
    <xf numFmtId="0" fontId="12" fillId="0" borderId="149" xfId="4" applyFont="1" applyBorder="1" applyAlignment="1">
      <alignment horizontal="center" vertical="center" wrapText="1" shrinkToFit="1"/>
    </xf>
    <xf numFmtId="0" fontId="12" fillId="0" borderId="150" xfId="4" applyFont="1" applyBorder="1" applyAlignment="1">
      <alignment horizontal="center" vertical="center" wrapText="1" shrinkToFit="1"/>
    </xf>
    <xf numFmtId="0" fontId="12" fillId="0" borderId="159" xfId="4" applyFont="1" applyBorder="1" applyAlignment="1">
      <alignment horizontal="left" vertical="center" indent="1" shrinkToFit="1"/>
    </xf>
    <xf numFmtId="0" fontId="12" fillId="0" borderId="149" xfId="4" applyFont="1" applyBorder="1" applyAlignment="1">
      <alignment horizontal="left" vertical="center" indent="1" shrinkToFit="1"/>
    </xf>
    <xf numFmtId="0" fontId="12" fillId="0" borderId="150" xfId="4" applyFont="1" applyBorder="1" applyAlignment="1">
      <alignment horizontal="left" vertical="center" indent="1" shrinkToFit="1"/>
    </xf>
    <xf numFmtId="181" fontId="12" fillId="0" borderId="159" xfId="4" applyNumberFormat="1" applyFont="1" applyBorder="1" applyAlignment="1">
      <alignment horizontal="center" vertical="center"/>
    </xf>
    <xf numFmtId="181" fontId="12" fillId="0" borderId="149" xfId="4" applyNumberFormat="1" applyFont="1" applyBorder="1" applyAlignment="1">
      <alignment horizontal="center" vertical="center"/>
    </xf>
    <xf numFmtId="181" fontId="12" fillId="0" borderId="150" xfId="4" applyNumberFormat="1" applyFont="1" applyBorder="1" applyAlignment="1">
      <alignment horizontal="center" vertical="center"/>
    </xf>
    <xf numFmtId="187" fontId="12" fillId="0" borderId="149" xfId="4" applyNumberFormat="1" applyFont="1" applyBorder="1" applyAlignment="1">
      <alignment horizontal="right" vertical="center" shrinkToFit="1"/>
    </xf>
    <xf numFmtId="186" fontId="12" fillId="0" borderId="150" xfId="4" applyNumberFormat="1" applyFont="1" applyBorder="1" applyAlignment="1">
      <alignment horizontal="left" vertical="center" shrinkToFit="1"/>
    </xf>
    <xf numFmtId="0" fontId="9" fillId="0" borderId="159" xfId="4" applyFont="1" applyBorder="1" applyAlignment="1">
      <alignment horizontal="center" vertical="center"/>
    </xf>
    <xf numFmtId="0" fontId="9" fillId="0" borderId="149" xfId="4" applyFont="1" applyBorder="1" applyAlignment="1">
      <alignment horizontal="center" vertical="center"/>
    </xf>
    <xf numFmtId="0" fontId="9" fillId="0" borderId="158" xfId="4" applyFont="1" applyBorder="1" applyAlignment="1">
      <alignment horizontal="center" vertical="center"/>
    </xf>
    <xf numFmtId="0" fontId="9" fillId="0" borderId="149" xfId="4" applyFont="1" applyBorder="1" applyAlignment="1">
      <alignment horizontal="center" vertical="center" shrinkToFit="1"/>
    </xf>
    <xf numFmtId="0" fontId="9" fillId="0" borderId="150" xfId="4" applyFont="1" applyBorder="1" applyAlignment="1">
      <alignment horizontal="center" vertical="center" shrinkToFit="1"/>
    </xf>
    <xf numFmtId="0" fontId="9" fillId="0" borderId="196" xfId="4" applyFont="1" applyBorder="1" applyAlignment="1">
      <alignment horizontal="center"/>
    </xf>
    <xf numFmtId="0" fontId="9" fillId="0" borderId="197" xfId="4" applyFont="1" applyBorder="1" applyAlignment="1">
      <alignment horizontal="center"/>
    </xf>
    <xf numFmtId="0" fontId="9" fillId="0" borderId="198" xfId="4" applyFont="1" applyBorder="1" applyAlignment="1">
      <alignment horizontal="center"/>
    </xf>
    <xf numFmtId="0" fontId="14" fillId="0" borderId="159" xfId="4" applyFont="1" applyBorder="1" applyAlignment="1">
      <alignment horizontal="center" vertical="center"/>
    </xf>
    <xf numFmtId="0" fontId="9" fillId="0" borderId="199" xfId="4" applyFont="1" applyBorder="1" applyAlignment="1">
      <alignment horizontal="center"/>
    </xf>
    <xf numFmtId="0" fontId="9" fillId="0" borderId="200" xfId="4" applyFont="1" applyBorder="1" applyAlignment="1">
      <alignment horizontal="center"/>
    </xf>
    <xf numFmtId="0" fontId="9" fillId="0" borderId="201" xfId="4" applyFont="1" applyBorder="1" applyAlignment="1">
      <alignment horizontal="center"/>
    </xf>
    <xf numFmtId="0" fontId="9" fillId="0" borderId="159" xfId="4" applyFont="1" applyBorder="1"/>
    <xf numFmtId="0" fontId="9" fillId="0" borderId="114" xfId="4" applyFont="1" applyBorder="1" applyAlignment="1">
      <alignment horizontal="center" vertical="center"/>
    </xf>
    <xf numFmtId="38" fontId="14" fillId="0" borderId="115" xfId="3" applyFont="1" applyFill="1" applyBorder="1" applyAlignment="1">
      <alignment horizontal="center" vertical="center"/>
    </xf>
    <xf numFmtId="38" fontId="14" fillId="0" borderId="116" xfId="3" applyFont="1" applyFill="1" applyBorder="1" applyAlignment="1">
      <alignment horizontal="center" vertical="center"/>
    </xf>
    <xf numFmtId="38" fontId="14" fillId="0" borderId="114" xfId="3" applyFont="1" applyFill="1" applyBorder="1" applyAlignment="1">
      <alignment horizontal="center" vertical="center"/>
    </xf>
    <xf numFmtId="0" fontId="15" fillId="0" borderId="159" xfId="4" applyFont="1" applyBorder="1" applyAlignment="1">
      <alignment horizontal="center" vertical="center" wrapText="1" shrinkToFit="1"/>
    </xf>
    <xf numFmtId="38" fontId="14" fillId="0" borderId="159" xfId="3" applyFont="1" applyFill="1" applyBorder="1" applyAlignment="1">
      <alignment horizontal="center" vertical="center"/>
    </xf>
    <xf numFmtId="0" fontId="12" fillId="0" borderId="116" xfId="4" applyFont="1" applyBorder="1" applyAlignment="1">
      <alignment horizontal="left" vertical="center" shrinkToFit="1"/>
    </xf>
    <xf numFmtId="0" fontId="12" fillId="0" borderId="114" xfId="4" applyFont="1" applyBorder="1" applyAlignment="1">
      <alignment horizontal="left" vertical="center" shrinkToFit="1"/>
    </xf>
    <xf numFmtId="0" fontId="9" fillId="0" borderId="116" xfId="4" applyFont="1" applyBorder="1" applyAlignment="1">
      <alignment horizontal="center" vertical="center" wrapText="1"/>
    </xf>
    <xf numFmtId="0" fontId="9" fillId="0" borderId="114" xfId="4" applyFont="1" applyBorder="1" applyAlignment="1">
      <alignment horizontal="center" vertical="center" wrapText="1"/>
    </xf>
    <xf numFmtId="5" fontId="23" fillId="0" borderId="115" xfId="4" applyNumberFormat="1" applyFont="1" applyBorder="1" applyAlignment="1">
      <alignment horizontal="right" vertical="center" indent="1"/>
    </xf>
    <xf numFmtId="5" fontId="23" fillId="0" borderId="116" xfId="4" applyNumberFormat="1" applyFont="1" applyBorder="1" applyAlignment="1">
      <alignment horizontal="right" vertical="center" indent="1"/>
    </xf>
    <xf numFmtId="5" fontId="23" fillId="0" borderId="114" xfId="4" applyNumberFormat="1" applyFont="1" applyBorder="1" applyAlignment="1">
      <alignment horizontal="right" vertical="center" indent="1"/>
    </xf>
    <xf numFmtId="0" fontId="9" fillId="0" borderId="202" xfId="4" applyFont="1" applyBorder="1" applyAlignment="1">
      <alignment horizontal="center" vertical="center"/>
    </xf>
    <xf numFmtId="0" fontId="21" fillId="0" borderId="202" xfId="4" applyFont="1" applyBorder="1" applyAlignment="1">
      <alignment horizontal="center" vertical="center"/>
    </xf>
    <xf numFmtId="0" fontId="9" fillId="0" borderId="203" xfId="4" applyFont="1" applyBorder="1" applyAlignment="1">
      <alignment horizontal="center" vertical="center"/>
    </xf>
    <xf numFmtId="5" fontId="23" fillId="0" borderId="159" xfId="4" applyNumberFormat="1" applyFont="1" applyBorder="1" applyAlignment="1">
      <alignment horizontal="right" vertical="center" indent="1"/>
    </xf>
    <xf numFmtId="0" fontId="12" fillId="0" borderId="115" xfId="4" applyFont="1" applyBorder="1" applyAlignment="1">
      <alignment horizontal="center" vertical="center" wrapText="1" shrinkToFit="1"/>
    </xf>
    <xf numFmtId="0" fontId="12" fillId="0" borderId="114" xfId="4" applyFont="1" applyBorder="1" applyAlignment="1">
      <alignment horizontal="center" vertical="center" wrapText="1" shrinkToFit="1"/>
    </xf>
    <xf numFmtId="0" fontId="21" fillId="0" borderId="116" xfId="4" applyFont="1" applyBorder="1" applyAlignment="1">
      <alignment horizontal="center" vertical="center"/>
    </xf>
    <xf numFmtId="0" fontId="85" fillId="0" borderId="115" xfId="3" applyNumberFormat="1" applyFont="1" applyFill="1" applyBorder="1" applyAlignment="1">
      <alignment horizontal="center" vertical="center" shrinkToFit="1"/>
    </xf>
    <xf numFmtId="0" fontId="85" fillId="0" borderId="116" xfId="3" applyNumberFormat="1" applyFont="1" applyFill="1" applyBorder="1" applyAlignment="1">
      <alignment horizontal="center" vertical="center" shrinkToFit="1"/>
    </xf>
    <xf numFmtId="178" fontId="85" fillId="0" borderId="116" xfId="4" applyNumberFormat="1" applyFont="1" applyBorder="1" applyAlignment="1">
      <alignment horizontal="center" vertical="center" shrinkToFit="1"/>
    </xf>
    <xf numFmtId="178" fontId="85" fillId="0" borderId="114" xfId="4" applyNumberFormat="1" applyFont="1" applyBorder="1" applyAlignment="1">
      <alignment horizontal="center" vertical="center" shrinkToFit="1"/>
    </xf>
    <xf numFmtId="178" fontId="23" fillId="0" borderId="115" xfId="3" applyNumberFormat="1" applyFont="1" applyFill="1" applyBorder="1" applyAlignment="1">
      <alignment horizontal="right" vertical="center" indent="1"/>
    </xf>
    <xf numFmtId="178" fontId="23" fillId="0" borderId="116" xfId="3" applyNumberFormat="1" applyFont="1" applyFill="1" applyBorder="1" applyAlignment="1">
      <alignment horizontal="right" vertical="center" indent="1"/>
    </xf>
    <xf numFmtId="178" fontId="23" fillId="0" borderId="114" xfId="3" applyNumberFormat="1" applyFont="1" applyFill="1" applyBorder="1" applyAlignment="1">
      <alignment horizontal="right" vertical="center" indent="1"/>
    </xf>
    <xf numFmtId="38" fontId="85" fillId="0" borderId="159" xfId="3" applyFont="1" applyFill="1" applyBorder="1" applyAlignment="1">
      <alignment horizontal="center" vertical="center" shrinkToFit="1"/>
    </xf>
    <xf numFmtId="178" fontId="23" fillId="0" borderId="159" xfId="3" applyNumberFormat="1" applyFont="1" applyFill="1" applyBorder="1" applyAlignment="1">
      <alignment horizontal="right" vertical="center" indent="1"/>
    </xf>
    <xf numFmtId="180" fontId="10" fillId="0" borderId="115" xfId="4" applyNumberFormat="1" applyFont="1" applyBorder="1" applyAlignment="1">
      <alignment horizontal="center" vertical="center" shrinkToFit="1"/>
    </xf>
    <xf numFmtId="0" fontId="13" fillId="0" borderId="116" xfId="4" applyFont="1" applyBorder="1" applyAlignment="1">
      <alignment horizontal="center" vertical="center"/>
    </xf>
    <xf numFmtId="185" fontId="14" fillId="0" borderId="116" xfId="4" applyNumberFormat="1" applyFont="1" applyBorder="1" applyAlignment="1">
      <alignment horizontal="center" vertical="center"/>
    </xf>
    <xf numFmtId="180" fontId="10" fillId="0" borderId="159" xfId="4" applyNumberFormat="1" applyFont="1" applyBorder="1" applyAlignment="1">
      <alignment horizontal="center" vertical="center" shrinkToFit="1"/>
    </xf>
    <xf numFmtId="38" fontId="14" fillId="0" borderId="116" xfId="18" applyFont="1" applyFill="1" applyBorder="1" applyAlignment="1">
      <alignment horizontal="center" vertical="center"/>
    </xf>
    <xf numFmtId="38" fontId="13" fillId="0" borderId="116" xfId="3" applyFont="1" applyFill="1" applyBorder="1" applyAlignment="1">
      <alignment horizontal="center" vertical="center"/>
    </xf>
    <xf numFmtId="0" fontId="14" fillId="0" borderId="116" xfId="3" applyNumberFormat="1" applyFont="1" applyFill="1" applyBorder="1" applyAlignment="1">
      <alignment horizontal="center" vertical="center"/>
    </xf>
    <xf numFmtId="38" fontId="12" fillId="0" borderId="116" xfId="3" applyFont="1" applyFill="1" applyBorder="1" applyAlignment="1">
      <alignment horizontal="center" vertical="center"/>
    </xf>
    <xf numFmtId="0" fontId="13" fillId="0" borderId="114" xfId="4" applyFont="1" applyBorder="1" applyAlignment="1">
      <alignment horizontal="center" vertical="center"/>
    </xf>
    <xf numFmtId="38" fontId="14" fillId="0" borderId="116" xfId="3" applyFont="1" applyFill="1" applyBorder="1" applyAlignment="1">
      <alignment vertical="center"/>
    </xf>
    <xf numFmtId="38" fontId="13" fillId="0" borderId="116" xfId="3" applyFont="1" applyFill="1" applyBorder="1" applyAlignment="1">
      <alignment vertical="center"/>
    </xf>
    <xf numFmtId="38" fontId="12" fillId="0" borderId="116" xfId="3" applyFont="1" applyFill="1" applyBorder="1" applyAlignment="1">
      <alignment vertical="center"/>
    </xf>
    <xf numFmtId="0" fontId="9" fillId="0" borderId="115" xfId="4" applyFont="1" applyBorder="1" applyAlignment="1">
      <alignment horizontal="center" vertical="center" wrapText="1"/>
    </xf>
    <xf numFmtId="0" fontId="9" fillId="0" borderId="80" xfId="4" applyFont="1" applyBorder="1" applyAlignment="1">
      <alignment horizontal="right" indent="1"/>
    </xf>
    <xf numFmtId="184" fontId="23" fillId="0" borderId="100" xfId="3" applyNumberFormat="1" applyFont="1" applyFill="1" applyBorder="1" applyAlignment="1">
      <alignment horizontal="right" vertical="center" indent="1"/>
    </xf>
    <xf numFmtId="0" fontId="9" fillId="0" borderId="159" xfId="4" applyFont="1" applyBorder="1" applyAlignment="1">
      <alignment horizontal="left" vertical="center" shrinkToFit="1"/>
    </xf>
    <xf numFmtId="0" fontId="9" fillId="0" borderId="115" xfId="4" applyFont="1" applyBorder="1" applyAlignment="1">
      <alignment horizontal="left" vertical="center" shrinkToFit="1"/>
    </xf>
    <xf numFmtId="0" fontId="9" fillId="0" borderId="116" xfId="4" applyFont="1" applyBorder="1" applyAlignment="1">
      <alignment horizontal="left" vertical="center" shrinkToFit="1"/>
    </xf>
    <xf numFmtId="0" fontId="9" fillId="0" borderId="114" xfId="4" applyFont="1" applyBorder="1" applyAlignment="1">
      <alignment horizontal="left" vertical="center" shrinkToFit="1"/>
    </xf>
    <xf numFmtId="0" fontId="21" fillId="0" borderId="115" xfId="21" applyFont="1" applyBorder="1" applyAlignment="1">
      <alignment horizontal="center" vertical="center" textRotation="255"/>
    </xf>
    <xf numFmtId="0" fontId="21" fillId="0" borderId="114" xfId="21" applyFont="1" applyBorder="1" applyAlignment="1">
      <alignment horizontal="center" vertical="center" textRotation="255"/>
    </xf>
    <xf numFmtId="0" fontId="12" fillId="0" borderId="115" xfId="21" applyFont="1" applyBorder="1" applyAlignment="1">
      <alignment horizontal="center" vertical="center" shrinkToFit="1"/>
    </xf>
    <xf numFmtId="0" fontId="12" fillId="0" borderId="114" xfId="21" applyFont="1" applyBorder="1" applyAlignment="1">
      <alignment horizontal="center" vertical="center" shrinkToFit="1"/>
    </xf>
    <xf numFmtId="0" fontId="9" fillId="0" borderId="115" xfId="21" applyFont="1" applyBorder="1" applyAlignment="1">
      <alignment horizontal="center" vertical="center"/>
    </xf>
    <xf numFmtId="0" fontId="7" fillId="0" borderId="116" xfId="12" applyBorder="1" applyAlignment="1">
      <alignment horizontal="center" vertical="center"/>
    </xf>
    <xf numFmtId="0" fontId="7" fillId="0" borderId="114" xfId="12" applyBorder="1" applyAlignment="1">
      <alignment horizontal="center" vertical="center"/>
    </xf>
    <xf numFmtId="0" fontId="12" fillId="0" borderId="159" xfId="21" applyFont="1" applyBorder="1" applyAlignment="1">
      <alignment horizontal="center" vertical="center" shrinkToFit="1"/>
    </xf>
    <xf numFmtId="0" fontId="7" fillId="0" borderId="159" xfId="12" applyBorder="1" applyAlignment="1">
      <alignment horizontal="center" vertical="center"/>
    </xf>
    <xf numFmtId="0" fontId="9" fillId="0" borderId="115" xfId="21" applyFont="1" applyBorder="1" applyAlignment="1">
      <alignment horizontal="left" vertical="center" wrapText="1"/>
    </xf>
    <xf numFmtId="0" fontId="9" fillId="0" borderId="116" xfId="21" applyFont="1" applyBorder="1" applyAlignment="1">
      <alignment horizontal="left" vertical="center" wrapText="1"/>
    </xf>
    <xf numFmtId="0" fontId="9" fillId="0" borderId="114" xfId="21" applyFont="1" applyBorder="1" applyAlignment="1">
      <alignment horizontal="left" vertical="center" wrapText="1"/>
    </xf>
    <xf numFmtId="0" fontId="9" fillId="0" borderId="159" xfId="21" applyFont="1" applyBorder="1" applyAlignment="1">
      <alignment horizontal="left" vertical="center" wrapText="1"/>
    </xf>
    <xf numFmtId="0" fontId="9" fillId="0" borderId="116" xfId="21" applyFont="1" applyBorder="1" applyAlignment="1">
      <alignment horizontal="center" vertical="center"/>
    </xf>
    <xf numFmtId="178" fontId="21" fillId="0" borderId="116" xfId="21" applyNumberFormat="1" applyFont="1" applyBorder="1" applyAlignment="1">
      <alignment vertical="center"/>
    </xf>
    <xf numFmtId="178" fontId="21" fillId="0" borderId="114" xfId="21" applyNumberFormat="1" applyFont="1" applyBorder="1" applyAlignment="1">
      <alignment vertical="center"/>
    </xf>
    <xf numFmtId="0" fontId="9" fillId="0" borderId="159" xfId="21" applyFont="1" applyBorder="1" applyAlignment="1">
      <alignment horizontal="center" vertical="center"/>
    </xf>
    <xf numFmtId="0" fontId="9" fillId="0" borderId="115" xfId="21" applyFont="1" applyBorder="1" applyAlignment="1">
      <alignment vertical="center"/>
    </xf>
    <xf numFmtId="0" fontId="9" fillId="0" borderId="114" xfId="21" applyFont="1" applyBorder="1" applyAlignment="1">
      <alignment vertical="center"/>
    </xf>
    <xf numFmtId="0" fontId="12" fillId="0" borderId="115" xfId="21" applyFont="1" applyBorder="1" applyAlignment="1">
      <alignment horizontal="center" vertical="center" wrapText="1" shrinkToFit="1"/>
    </xf>
    <xf numFmtId="178" fontId="23" fillId="0" borderId="116" xfId="21" applyNumberFormat="1" applyFont="1" applyBorder="1" applyAlignment="1">
      <alignment vertical="center"/>
    </xf>
    <xf numFmtId="178" fontId="23" fillId="0" borderId="114" xfId="21" applyNumberFormat="1" applyFont="1" applyBorder="1" applyAlignment="1">
      <alignment vertical="center"/>
    </xf>
    <xf numFmtId="0" fontId="9" fillId="0" borderId="159" xfId="21" applyFont="1" applyBorder="1" applyAlignment="1">
      <alignment vertical="center"/>
    </xf>
    <xf numFmtId="0" fontId="21" fillId="0" borderId="159" xfId="21" applyFont="1" applyBorder="1" applyAlignment="1">
      <alignment horizontal="center" vertical="center" textRotation="255"/>
    </xf>
    <xf numFmtId="0" fontId="3" fillId="0" borderId="204" xfId="26" applyBorder="1" applyAlignment="1">
      <alignment horizontal="center" vertical="center"/>
    </xf>
    <xf numFmtId="3" fontId="1" fillId="0" borderId="204" xfId="28" applyNumberFormat="1" applyFont="1" applyBorder="1" applyAlignment="1">
      <alignment horizontal="center" vertical="center"/>
    </xf>
    <xf numFmtId="0" fontId="107" fillId="0" borderId="115" xfId="29" applyFont="1" applyBorder="1" applyAlignment="1">
      <alignment horizontal="center" vertical="center" textRotation="255"/>
    </xf>
    <xf numFmtId="199" fontId="107" fillId="0" borderId="116" xfId="29" applyNumberFormat="1" applyFont="1" applyBorder="1" applyAlignment="1">
      <alignment horizontal="center" vertical="center"/>
    </xf>
    <xf numFmtId="199" fontId="107" fillId="0" borderId="117" xfId="29" applyNumberFormat="1" applyFont="1" applyBorder="1" applyAlignment="1">
      <alignment horizontal="center" vertical="center"/>
    </xf>
    <xf numFmtId="0" fontId="107" fillId="0" borderId="116" xfId="29" applyFont="1" applyBorder="1" applyAlignment="1">
      <alignment horizontal="center" vertical="center" textRotation="255"/>
    </xf>
    <xf numFmtId="199" fontId="107" fillId="0" borderId="116" xfId="29" applyNumberFormat="1" applyFont="1" applyBorder="1" applyAlignment="1">
      <alignment horizontal="right" vertical="center" indent="3"/>
    </xf>
    <xf numFmtId="0" fontId="107" fillId="0" borderId="114" xfId="29" applyFont="1" applyBorder="1" applyAlignment="1">
      <alignment horizontal="center" vertical="center" textRotation="255"/>
    </xf>
    <xf numFmtId="0" fontId="107" fillId="0" borderId="159" xfId="29" applyFont="1" applyBorder="1" applyAlignment="1">
      <alignment horizontal="center" vertical="center" textRotation="255"/>
    </xf>
    <xf numFmtId="0" fontId="107" fillId="0" borderId="116" xfId="29" applyFont="1" applyBorder="1">
      <alignment vertical="center"/>
    </xf>
    <xf numFmtId="0" fontId="33" fillId="0" borderId="115" xfId="29" applyFont="1" applyBorder="1" applyAlignment="1">
      <alignment horizontal="center" vertical="center"/>
    </xf>
    <xf numFmtId="0" fontId="33" fillId="0" borderId="117" xfId="29" applyFont="1" applyBorder="1" applyAlignment="1">
      <alignment horizontal="center" vertical="center"/>
    </xf>
    <xf numFmtId="0" fontId="33" fillId="0" borderId="116" xfId="29" applyFont="1" applyBorder="1" applyAlignment="1">
      <alignment horizontal="center" vertical="center"/>
    </xf>
    <xf numFmtId="0" fontId="57" fillId="0" borderId="116" xfId="29" applyBorder="1" applyAlignment="1">
      <alignment vertical="center"/>
    </xf>
    <xf numFmtId="0" fontId="57" fillId="0" borderId="114" xfId="29" applyBorder="1" applyAlignment="1">
      <alignment vertical="center"/>
    </xf>
    <xf numFmtId="0" fontId="33" fillId="0" borderId="80" xfId="29" applyFont="1" applyBorder="1" applyAlignment="1">
      <alignment horizontal="center" vertical="center"/>
    </xf>
    <xf numFmtId="0" fontId="33" fillId="0" borderId="81" xfId="29" applyFont="1" applyBorder="1" applyAlignment="1">
      <alignment horizontal="center" vertical="center"/>
    </xf>
    <xf numFmtId="0" fontId="57" fillId="0" borderId="82" xfId="29" applyBorder="1" applyAlignment="1">
      <alignment vertical="center"/>
    </xf>
    <xf numFmtId="0" fontId="57" fillId="0" borderId="5" xfId="29" applyBorder="1" applyAlignment="1">
      <alignment vertical="center"/>
    </xf>
    <xf numFmtId="0" fontId="57" fillId="0" borderId="100" xfId="29" applyBorder="1" applyAlignment="1">
      <alignment vertical="center"/>
    </xf>
    <xf numFmtId="0" fontId="33" fillId="0" borderId="80" xfId="29" applyFont="1" applyBorder="1">
      <alignment vertical="center"/>
    </xf>
    <xf numFmtId="0" fontId="33" fillId="0" borderId="81" xfId="29" applyFont="1" applyBorder="1">
      <alignment vertical="center"/>
    </xf>
    <xf numFmtId="190" fontId="33" fillId="0" borderId="81" xfId="29" applyNumberFormat="1" applyFont="1" applyBorder="1" applyAlignment="1">
      <alignment horizontal="center" vertical="center" shrinkToFit="1"/>
    </xf>
    <xf numFmtId="0" fontId="35" fillId="0" borderId="81" xfId="29" applyFont="1" applyBorder="1" applyAlignment="1">
      <alignment horizontal="right" vertical="center" shrinkToFit="1"/>
    </xf>
    <xf numFmtId="199" fontId="57" fillId="0" borderId="81" xfId="29" applyNumberFormat="1" applyBorder="1" applyAlignment="1">
      <alignment horizontal="center" vertical="center" wrapText="1"/>
    </xf>
    <xf numFmtId="199" fontId="33" fillId="0" borderId="81" xfId="29" applyNumberFormat="1" applyFont="1" applyBorder="1" applyAlignment="1">
      <alignment horizontal="center" vertical="center" wrapText="1"/>
    </xf>
    <xf numFmtId="0" fontId="57" fillId="0" borderId="100" xfId="29" applyBorder="1">
      <alignment vertical="center"/>
    </xf>
    <xf numFmtId="0" fontId="33" fillId="15" borderId="14" xfId="29" applyFont="1" applyFill="1" applyBorder="1" applyAlignment="1">
      <alignment vertical="center"/>
    </xf>
    <xf numFmtId="0" fontId="33" fillId="15" borderId="0" xfId="29" applyFont="1" applyFill="1" applyAlignment="1">
      <alignment vertical="center"/>
    </xf>
    <xf numFmtId="0" fontId="33" fillId="15" borderId="82" xfId="29" applyFont="1" applyFill="1" applyBorder="1" applyAlignment="1">
      <alignment vertical="center"/>
    </xf>
    <xf numFmtId="0" fontId="33" fillId="15" borderId="5" xfId="29" applyFont="1" applyFill="1" applyBorder="1" applyAlignment="1">
      <alignment vertical="center"/>
    </xf>
    <xf numFmtId="0" fontId="33" fillId="0" borderId="81" xfId="29" applyFont="1" applyBorder="1" applyAlignment="1">
      <alignment horizontal="left" vertical="center" shrinkToFit="1"/>
    </xf>
    <xf numFmtId="199" fontId="57" fillId="15" borderId="81" xfId="29" applyNumberFormat="1" applyFill="1" applyBorder="1" applyAlignment="1">
      <alignment horizontal="center" vertical="center" wrapText="1"/>
    </xf>
    <xf numFmtId="199" fontId="33" fillId="15" borderId="81" xfId="29" applyNumberFormat="1" applyFont="1" applyFill="1" applyBorder="1" applyAlignment="1">
      <alignment horizontal="center" vertical="center" wrapText="1"/>
    </xf>
    <xf numFmtId="0" fontId="33" fillId="0" borderId="159" xfId="29" applyFont="1" applyBorder="1">
      <alignment vertical="center"/>
    </xf>
    <xf numFmtId="0" fontId="33" fillId="15" borderId="76" xfId="29" applyFont="1" applyFill="1" applyBorder="1" applyAlignment="1">
      <alignment vertical="center"/>
    </xf>
    <xf numFmtId="0" fontId="33" fillId="15" borderId="149" xfId="29" applyFont="1" applyFill="1" applyBorder="1" applyAlignment="1">
      <alignment vertical="center"/>
    </xf>
    <xf numFmtId="197" fontId="58" fillId="0" borderId="116" xfId="9" applyNumberFormat="1" applyFont="1" applyBorder="1" applyAlignment="1">
      <alignment horizontal="right" vertical="center"/>
    </xf>
    <xf numFmtId="0" fontId="66" fillId="0" borderId="100" xfId="29" applyFont="1" applyBorder="1">
      <alignment vertical="center"/>
    </xf>
    <xf numFmtId="0" fontId="66" fillId="0" borderId="205" xfId="29" applyFont="1" applyBorder="1">
      <alignment vertical="center"/>
    </xf>
    <xf numFmtId="0" fontId="33" fillId="0" borderId="0" xfId="29" applyFont="1" applyAlignment="1">
      <alignment vertical="center"/>
    </xf>
    <xf numFmtId="0" fontId="33" fillId="0" borderId="206" xfId="29" applyFont="1" applyBorder="1" applyAlignment="1">
      <alignment horizontal="center" vertical="center"/>
    </xf>
    <xf numFmtId="0" fontId="53" fillId="0" borderId="206" xfId="22" applyFont="1" applyBorder="1" applyAlignment="1">
      <alignment vertical="center"/>
    </xf>
    <xf numFmtId="199" fontId="33" fillId="0" borderId="115" xfId="29" applyNumberFormat="1" applyFont="1" applyBorder="1" applyAlignment="1">
      <alignment horizontal="center" vertical="center" shrinkToFit="1"/>
    </xf>
    <xf numFmtId="199" fontId="33" fillId="0" borderId="116" xfId="29" applyNumberFormat="1" applyFont="1" applyBorder="1" applyAlignment="1">
      <alignment horizontal="center" vertical="center" shrinkToFit="1"/>
    </xf>
    <xf numFmtId="199" fontId="33" fillId="0" borderId="114" xfId="29" applyNumberFormat="1" applyFont="1" applyBorder="1" applyAlignment="1">
      <alignment horizontal="center" vertical="center" shrinkToFit="1"/>
    </xf>
    <xf numFmtId="0" fontId="107" fillId="0" borderId="115" xfId="29" applyFont="1" applyBorder="1" applyAlignment="1">
      <alignment horizontal="center" vertical="center"/>
    </xf>
    <xf numFmtId="0" fontId="107" fillId="0" borderId="116" xfId="29" applyFont="1" applyBorder="1" applyAlignment="1">
      <alignment horizontal="center" vertical="center"/>
    </xf>
    <xf numFmtId="0" fontId="107" fillId="0" borderId="114" xfId="29" applyFont="1" applyBorder="1" applyAlignment="1">
      <alignment horizontal="center" vertical="center"/>
    </xf>
    <xf numFmtId="199" fontId="33" fillId="0" borderId="159" xfId="29" applyNumberFormat="1" applyFont="1" applyBorder="1" applyAlignment="1">
      <alignment horizontal="center" vertical="center" shrinkToFit="1"/>
    </xf>
    <xf numFmtId="0" fontId="131" fillId="0" borderId="115" xfId="29" applyFont="1" applyBorder="1" applyAlignment="1">
      <alignment horizontal="center" vertical="center" wrapText="1"/>
    </xf>
    <xf numFmtId="0" fontId="131" fillId="0" borderId="116" xfId="29" applyFont="1" applyBorder="1" applyAlignment="1">
      <alignment horizontal="center" vertical="center" wrapText="1"/>
    </xf>
    <xf numFmtId="0" fontId="35" fillId="0" borderId="115" xfId="29" applyFont="1" applyBorder="1" applyAlignment="1">
      <alignment horizontal="center" vertical="center"/>
    </xf>
    <xf numFmtId="0" fontId="35" fillId="0" borderId="116" xfId="29" applyFont="1" applyBorder="1" applyAlignment="1">
      <alignment horizontal="center" vertical="center"/>
    </xf>
    <xf numFmtId="0" fontId="35" fillId="0" borderId="114" xfId="29" applyFont="1" applyBorder="1" applyAlignment="1">
      <alignment horizontal="center" vertical="center"/>
    </xf>
    <xf numFmtId="0" fontId="107" fillId="0" borderId="163" xfId="29" applyFont="1" applyBorder="1" applyAlignment="1">
      <alignment horizontal="center" vertical="center"/>
    </xf>
    <xf numFmtId="0" fontId="107" fillId="0" borderId="159" xfId="29" applyFont="1" applyBorder="1" applyAlignment="1">
      <alignment horizontal="center" vertical="center"/>
    </xf>
    <xf numFmtId="0" fontId="131" fillId="0" borderId="159" xfId="29" applyFont="1" applyBorder="1" applyAlignment="1">
      <alignment horizontal="center" vertical="center" wrapText="1"/>
    </xf>
    <xf numFmtId="0" fontId="35" fillId="0" borderId="159" xfId="29" applyFont="1" applyBorder="1" applyAlignment="1">
      <alignment horizontal="center" vertical="center"/>
    </xf>
    <xf numFmtId="0" fontId="2" fillId="0" borderId="204" xfId="30" applyBorder="1" applyAlignment="1">
      <alignment horizontal="center" vertical="center"/>
    </xf>
  </cellXfs>
  <cellStyles count="32">
    <cellStyle name="桁区切り" xfId="18" builtinId="6"/>
    <cellStyle name="桁区切り 2" xfId="9" xr:uid="{00000000-0005-0000-0000-000000000000}"/>
    <cellStyle name="桁区切り 2 2" xfId="31" xr:uid="{4447553F-29AA-4C9F-8541-21AF4006AD79}"/>
    <cellStyle name="桁区切り 3" xfId="3" xr:uid="{00000000-0005-0000-0000-000001000000}"/>
    <cellStyle name="桁区切り 4" xfId="17" xr:uid="{E55DC0BF-E625-4852-A73F-D1C8E5E39C36}"/>
    <cellStyle name="桁区切り 5" xfId="20" xr:uid="{F0B8A149-1D22-44A8-962C-2FEBC7066D10}"/>
    <cellStyle name="桁区切り 5 2" xfId="28" xr:uid="{AE291E07-C3D3-49A0-9320-D2076FEF8150}"/>
    <cellStyle name="桁区切り 6" xfId="25" xr:uid="{01EB5987-EC05-4F69-A0ED-15D8EBAB52B6}"/>
    <cellStyle name="桁区切り 7" xfId="27" xr:uid="{B6A00C48-CC2D-463D-A9FA-8F55BC30C6B1}"/>
    <cellStyle name="標準" xfId="0" builtinId="0"/>
    <cellStyle name="標準 10" xfId="24" xr:uid="{AFE77824-EA0A-4CD6-9B6A-98C1F653CA29}"/>
    <cellStyle name="標準 2" xfId="10" xr:uid="{00000000-0005-0000-0000-000003000000}"/>
    <cellStyle name="標準 2 2" xfId="16" xr:uid="{6EB038D4-52C4-4B17-84ED-19A1FDCCFA39}"/>
    <cellStyle name="標準 2 3" xfId="22" xr:uid="{D1CEE071-4BF6-4A3F-85E0-CAC098CDA5B1}"/>
    <cellStyle name="標準 3" xfId="11" xr:uid="{00000000-0005-0000-0000-000004000000}"/>
    <cellStyle name="標準 4" xfId="4" xr:uid="{00000000-0005-0000-0000-000005000000}"/>
    <cellStyle name="標準 4 2" xfId="21" xr:uid="{D0DFDEBE-42C0-4C5F-AD36-C62D48FDC361}"/>
    <cellStyle name="標準 4 3" xfId="29" xr:uid="{A6480B10-F308-47B6-BA3E-E7C55C76AAC8}"/>
    <cellStyle name="標準 5" xfId="12" xr:uid="{00000000-0005-0000-0000-000006000000}"/>
    <cellStyle name="標準 5 2" xfId="13" xr:uid="{00000000-0005-0000-0000-000007000000}"/>
    <cellStyle name="標準 5 3" xfId="14" xr:uid="{00000000-0005-0000-0000-000008000000}"/>
    <cellStyle name="標準 5 4" xfId="5" xr:uid="{00000000-0005-0000-0000-000009000000}"/>
    <cellStyle name="標準 5 5" xfId="7" xr:uid="{00000000-0005-0000-0000-00000A000000}"/>
    <cellStyle name="標準 5 6" xfId="8" xr:uid="{00000000-0005-0000-0000-00000B000000}"/>
    <cellStyle name="標準 5 7" xfId="2" xr:uid="{00000000-0005-0000-0000-00000C000000}"/>
    <cellStyle name="標準 5 8" xfId="6" xr:uid="{00000000-0005-0000-0000-00000D000000}"/>
    <cellStyle name="標準 6" xfId="15" xr:uid="{00000000-0005-0000-0000-00000E000000}"/>
    <cellStyle name="標準 7" xfId="1" xr:uid="{00000000-0005-0000-0000-00000F000000}"/>
    <cellStyle name="標準 8" xfId="19" xr:uid="{7DC542D2-A144-4AC9-A9FE-AF8677F40218}"/>
    <cellStyle name="標準 8 2" xfId="26" xr:uid="{90D70BDA-43C1-47C0-B3D7-FF47D15A1FEB}"/>
    <cellStyle name="標準 8 2 2" xfId="30" xr:uid="{A0CC9282-9661-4704-B645-B9DB4E866C2D}"/>
    <cellStyle name="標準 9" xfId="23" xr:uid="{695385D6-C3EC-4723-88D3-FC53D625B33A}"/>
  </cellStyles>
  <dxfs count="1">
    <dxf>
      <font>
        <color theme="0"/>
      </font>
    </dxf>
  </dxfs>
  <tableStyles count="0" defaultTableStyle="TableStyleMedium9"/>
  <colors>
    <mruColors>
      <color rgb="FFFFFFCC"/>
      <color rgb="FFFFFFE5"/>
      <color rgb="FFFFFFDD"/>
      <color rgb="FFCAE8AA"/>
      <color rgb="FFFDE9D9"/>
      <color rgb="FFFF7C80"/>
      <color rgb="FFFFCCFF"/>
      <color rgb="FFFF5050"/>
      <color rgb="FFFEDD14"/>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6.xml.rels><?xml version="1.0" encoding="UTF-8" standalone="yes"?>
<Relationships xmlns="http://schemas.openxmlformats.org/package/2006/relationships"><Relationship Id="rId1" Type="http://schemas.openxmlformats.org/officeDocument/2006/relationships/hyperlink" Target="#&#26053;&#34892;&#23626;!A1"/></Relationships>
</file>

<file path=xl/drawings/drawing1.xml><?xml version="1.0" encoding="utf-8"?>
<xdr:wsDr xmlns:xdr="http://schemas.openxmlformats.org/drawingml/2006/spreadsheetDrawing" xmlns:a="http://schemas.openxmlformats.org/drawingml/2006/main">
  <xdr:twoCellAnchor>
    <xdr:from>
      <xdr:col>8</xdr:col>
      <xdr:colOff>628650</xdr:colOff>
      <xdr:row>26</xdr:row>
      <xdr:rowOff>552450</xdr:rowOff>
    </xdr:from>
    <xdr:to>
      <xdr:col>11</xdr:col>
      <xdr:colOff>180975</xdr:colOff>
      <xdr:row>29</xdr:row>
      <xdr:rowOff>61383</xdr:rowOff>
    </xdr:to>
    <xdr:sp macro="" textlink="">
      <xdr:nvSpPr>
        <xdr:cNvPr id="2" name="角丸四角形吹き出し 1">
          <a:extLst>
            <a:ext uri="{FF2B5EF4-FFF2-40B4-BE49-F238E27FC236}">
              <a16:creationId xmlns:a16="http://schemas.microsoft.com/office/drawing/2014/main" id="{3AB4C962-9C52-4272-80EF-22A483649BE1}"/>
            </a:ext>
          </a:extLst>
        </xdr:cNvPr>
        <xdr:cNvSpPr/>
      </xdr:nvSpPr>
      <xdr:spPr bwMode="auto">
        <a:xfrm>
          <a:off x="9305925" y="9715500"/>
          <a:ext cx="2695575" cy="947208"/>
        </a:xfrm>
        <a:prstGeom prst="wedgeRoundRectCallout">
          <a:avLst>
            <a:gd name="adj1" fmla="val -61936"/>
            <a:gd name="adj2" fmla="val -15378"/>
            <a:gd name="adj3" fmla="val 16667"/>
          </a:avLst>
        </a:prstGeom>
        <a:solidFill>
          <a:srgbClr val="FFFFFF"/>
        </a:solidFill>
        <a:ln w="19050" cap="flat" cmpd="sng" algn="ctr">
          <a:solidFill>
            <a:srgbClr val="000000"/>
          </a:solidFill>
          <a:prstDash val="solid"/>
          <a:round/>
          <a:headEnd type="none" w="med" len="med"/>
          <a:tailEnd type="none" w="med" len="med"/>
        </a:ln>
      </xdr:spPr>
      <xdr:txBody>
        <a:bodyPr vertOverflow="clip" horzOverflow="clip" wrap="square" lIns="18288" tIns="0" rIns="0" bIns="0" rtlCol="0" anchor="t" upright="1"/>
        <a:lstStyle/>
        <a:p>
          <a:pPr algn="l"/>
          <a:r>
            <a:rPr kumimoji="1" lang="en-US" altLang="ja-JP" sz="1100" b="1">
              <a:solidFill>
                <a:srgbClr val="FF0000"/>
              </a:solidFill>
            </a:rPr>
            <a:t>J</a:t>
          </a:r>
          <a:r>
            <a:rPr kumimoji="1" lang="ja-JP" altLang="en-US" sz="1100" b="1">
              <a:solidFill>
                <a:srgbClr val="FF0000"/>
              </a:solidFill>
            </a:rPr>
            <a:t>クラス、ビジネスクラス利用は、原則認められていません。</a:t>
          </a:r>
          <a:endParaRPr kumimoji="1" lang="en-US" altLang="ja-JP" sz="1100" b="1">
            <a:solidFill>
              <a:srgbClr val="FF0000"/>
            </a:solidFill>
          </a:endParaRPr>
        </a:p>
        <a:p>
          <a:pPr algn="l"/>
          <a:r>
            <a:rPr kumimoji="1" lang="ja-JP" altLang="en-US" sz="1100" b="1">
              <a:solidFill>
                <a:srgbClr val="FF0000"/>
              </a:solidFill>
            </a:rPr>
            <a:t>必要がある場合は、事前に各会計担当にご相談ください。</a:t>
          </a:r>
          <a:endParaRPr kumimoji="1" lang="en-US" altLang="ja-JP" sz="1100" b="1">
            <a:solidFill>
              <a:srgbClr val="FF0000"/>
            </a:solidFill>
          </a:endParaRPr>
        </a:p>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702609</xdr:colOff>
      <xdr:row>11</xdr:row>
      <xdr:rowOff>11206</xdr:rowOff>
    </xdr:from>
    <xdr:to>
      <xdr:col>19</xdr:col>
      <xdr:colOff>201706</xdr:colOff>
      <xdr:row>14</xdr:row>
      <xdr:rowOff>134472</xdr:rowOff>
    </xdr:to>
    <xdr:sp macro="" textlink="">
      <xdr:nvSpPr>
        <xdr:cNvPr id="2" name="テキスト ボックス 1">
          <a:extLst>
            <a:ext uri="{FF2B5EF4-FFF2-40B4-BE49-F238E27FC236}">
              <a16:creationId xmlns:a16="http://schemas.microsoft.com/office/drawing/2014/main" id="{728EE273-D035-409D-B74B-F30C7D8674B0}"/>
            </a:ext>
          </a:extLst>
        </xdr:cNvPr>
        <xdr:cNvSpPr txBox="1"/>
      </xdr:nvSpPr>
      <xdr:spPr>
        <a:xfrm>
          <a:off x="9129433" y="2229971"/>
          <a:ext cx="3107391" cy="627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空港～空港（航空機利用）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34636</xdr:colOff>
      <xdr:row>32</xdr:row>
      <xdr:rowOff>138546</xdr:rowOff>
    </xdr:from>
    <xdr:to>
      <xdr:col>27</xdr:col>
      <xdr:colOff>140464</xdr:colOff>
      <xdr:row>34</xdr:row>
      <xdr:rowOff>37526</xdr:rowOff>
    </xdr:to>
    <xdr:sp macro="" textlink="">
      <xdr:nvSpPr>
        <xdr:cNvPr id="2" name="楕円 1">
          <a:extLst>
            <a:ext uri="{FF2B5EF4-FFF2-40B4-BE49-F238E27FC236}">
              <a16:creationId xmlns:a16="http://schemas.microsoft.com/office/drawing/2014/main" id="{F23EFB85-368D-4611-8E4D-DBB78DED3421}"/>
            </a:ext>
          </a:extLst>
        </xdr:cNvPr>
        <xdr:cNvSpPr/>
      </xdr:nvSpPr>
      <xdr:spPr>
        <a:xfrm>
          <a:off x="9807286" y="6786996"/>
          <a:ext cx="267753" cy="241880"/>
        </a:xfrm>
        <a:prstGeom prst="ellipse">
          <a:avLst/>
        </a:prstGeom>
        <a:noFill/>
        <a:ln w="127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147206</xdr:colOff>
      <xdr:row>10</xdr:row>
      <xdr:rowOff>155863</xdr:rowOff>
    </xdr:from>
    <xdr:to>
      <xdr:col>34</xdr:col>
      <xdr:colOff>432955</xdr:colOff>
      <xdr:row>14</xdr:row>
      <xdr:rowOff>103908</xdr:rowOff>
    </xdr:to>
    <xdr:sp macro="" textlink="">
      <xdr:nvSpPr>
        <xdr:cNvPr id="3" name="吹き出し: 角を丸めた四角形 2">
          <a:extLst>
            <a:ext uri="{FF2B5EF4-FFF2-40B4-BE49-F238E27FC236}">
              <a16:creationId xmlns:a16="http://schemas.microsoft.com/office/drawing/2014/main" id="{BFD869AF-E80C-3474-8A55-61D5E367EA93}"/>
            </a:ext>
          </a:extLst>
        </xdr:cNvPr>
        <xdr:cNvSpPr/>
      </xdr:nvSpPr>
      <xdr:spPr bwMode="auto">
        <a:xfrm>
          <a:off x="11023024" y="2459181"/>
          <a:ext cx="3022022" cy="917863"/>
        </a:xfrm>
        <a:prstGeom prst="wedgeRoundRectCallout">
          <a:avLst>
            <a:gd name="adj1" fmla="val -53994"/>
            <a:gd name="adj2" fmla="val 33430"/>
            <a:gd name="adj3" fmla="val 16667"/>
          </a:avLst>
        </a:prstGeom>
        <a:solidFill>
          <a:srgbClr val="FFC000"/>
        </a:solidFill>
        <a:ln w="9525"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r>
            <a:rPr kumimoji="1" lang="ja-JP" altLang="en-US" sz="1100" b="1">
              <a:solidFill>
                <a:schemeClr val="tx2"/>
              </a:solidFill>
            </a:rPr>
            <a:t>３行目までは入力シートの情報が転記されます。</a:t>
          </a:r>
          <a:endParaRPr kumimoji="1" lang="en-US" altLang="ja-JP" sz="1100" b="1">
            <a:solidFill>
              <a:schemeClr val="tx2"/>
            </a:solidFill>
          </a:endParaRPr>
        </a:p>
        <a:p>
          <a:pPr algn="l"/>
          <a:r>
            <a:rPr kumimoji="1" lang="ja-JP" altLang="en-US" sz="1100" b="1">
              <a:solidFill>
                <a:schemeClr val="tx2"/>
              </a:solidFill>
            </a:rPr>
            <a:t>４行目以降は手入力してください。</a:t>
          </a:r>
        </a:p>
      </xdr:txBody>
    </xdr:sp>
    <xdr:clientData/>
  </xdr:twoCellAnchor>
  <xdr:twoCellAnchor>
    <xdr:from>
      <xdr:col>20</xdr:col>
      <xdr:colOff>135947</xdr:colOff>
      <xdr:row>13</xdr:row>
      <xdr:rowOff>127288</xdr:rowOff>
    </xdr:from>
    <xdr:to>
      <xdr:col>21</xdr:col>
      <xdr:colOff>764597</xdr:colOff>
      <xdr:row>17</xdr:row>
      <xdr:rowOff>71870</xdr:rowOff>
    </xdr:to>
    <xdr:sp macro="" textlink="">
      <xdr:nvSpPr>
        <xdr:cNvPr id="5" name="テキスト ボックス 4">
          <a:extLst>
            <a:ext uri="{FF2B5EF4-FFF2-40B4-BE49-F238E27FC236}">
              <a16:creationId xmlns:a16="http://schemas.microsoft.com/office/drawing/2014/main" id="{DE94FC59-7479-34BB-B4BA-65757DE3664C}"/>
            </a:ext>
          </a:extLst>
        </xdr:cNvPr>
        <xdr:cNvSpPr txBox="1"/>
      </xdr:nvSpPr>
      <xdr:spPr>
        <a:xfrm>
          <a:off x="7634720" y="3157970"/>
          <a:ext cx="914400" cy="914400"/>
        </a:xfrm>
        <a:prstGeom prst="rect">
          <a:avLst/>
        </a:prstGeom>
        <a:noFill/>
        <a:ln w="6350">
          <a:noFill/>
        </a:ln>
      </xdr:spPr>
      <xdr:txBody>
        <a:bodyPr rot="0" spcFirstLastPara="0" vertOverflow="clip" horzOverflow="clip" vert="wordArtVertRtl" wrap="square" lIns="91440" tIns="45720" rIns="91440" bIns="45720" numCol="1" spcCol="0" rtlCol="0" fromWordArt="0" anchor="t" anchorCtr="0" forceAA="0" compatLnSpc="1">
          <a:prstTxWarp prst="textNoShape">
            <a:avLst/>
          </a:prstTxWarp>
          <a:noAutofit/>
        </a:bodyPr>
        <a:lstStyle/>
        <a:p>
          <a:pPr algn="ctr"/>
          <a:endParaRPr kumimoji="1" lang="ja-JP" altLang="en-US"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6</xdr:col>
      <xdr:colOff>164523</xdr:colOff>
      <xdr:row>0</xdr:row>
      <xdr:rowOff>86591</xdr:rowOff>
    </xdr:from>
    <xdr:to>
      <xdr:col>13</xdr:col>
      <xdr:colOff>441615</xdr:colOff>
      <xdr:row>2</xdr:row>
      <xdr:rowOff>285750</xdr:rowOff>
    </xdr:to>
    <xdr:grpSp>
      <xdr:nvGrpSpPr>
        <xdr:cNvPr id="8" name="グループ化 7">
          <a:extLst>
            <a:ext uri="{FF2B5EF4-FFF2-40B4-BE49-F238E27FC236}">
              <a16:creationId xmlns:a16="http://schemas.microsoft.com/office/drawing/2014/main" id="{3CF70D40-549B-7C51-50B6-7FB622FC1810}"/>
            </a:ext>
          </a:extLst>
        </xdr:cNvPr>
        <xdr:cNvGrpSpPr/>
      </xdr:nvGrpSpPr>
      <xdr:grpSpPr>
        <a:xfrm>
          <a:off x="1469448" y="86591"/>
          <a:ext cx="1667742" cy="589684"/>
          <a:chOff x="10971068" y="173182"/>
          <a:chExt cx="1930978" cy="588818"/>
        </a:xfrm>
      </xdr:grpSpPr>
      <xdr:sp macro="" textlink="">
        <xdr:nvSpPr>
          <xdr:cNvPr id="6" name="テキスト ボックス 5">
            <a:extLst>
              <a:ext uri="{FF2B5EF4-FFF2-40B4-BE49-F238E27FC236}">
                <a16:creationId xmlns:a16="http://schemas.microsoft.com/office/drawing/2014/main" id="{B81F2BDB-B450-4EEB-5A85-C6D4CF8FB248}"/>
              </a:ext>
            </a:extLst>
          </xdr:cNvPr>
          <xdr:cNvSpPr txBox="1"/>
        </xdr:nvSpPr>
        <xdr:spPr>
          <a:xfrm>
            <a:off x="10971068" y="173182"/>
            <a:ext cx="1930978" cy="588818"/>
          </a:xfrm>
          <a:prstGeom prst="rect">
            <a:avLst/>
          </a:prstGeom>
          <a:solidFill>
            <a:schemeClr val="bg1"/>
          </a:solidFill>
          <a:ln w="6350">
            <a:noFill/>
          </a:ln>
        </xdr:spPr>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050" kern="100">
                <a:effectLst/>
                <a:latin typeface="メイリオ" panose="020B0604030504040204" pitchFamily="50" charset="-128"/>
                <a:ea typeface="メイリオ" panose="020B0604030504040204" pitchFamily="50" charset="-128"/>
                <a:cs typeface="Times New Roman" panose="02020603050405020304" pitchFamily="18" charset="0"/>
              </a:rPr>
              <a:t>                    セル入力欄</a:t>
            </a:r>
          </a:p>
        </xdr:txBody>
      </xdr:sp>
      <xdr:sp macro="" textlink="">
        <xdr:nvSpPr>
          <xdr:cNvPr id="7" name="正方形/長方形 6">
            <a:extLst>
              <a:ext uri="{FF2B5EF4-FFF2-40B4-BE49-F238E27FC236}">
                <a16:creationId xmlns:a16="http://schemas.microsoft.com/office/drawing/2014/main" id="{3BCF7E63-4568-759D-E3E4-1C6248BE03FC}"/>
              </a:ext>
            </a:extLst>
          </xdr:cNvPr>
          <xdr:cNvSpPr/>
        </xdr:nvSpPr>
        <xdr:spPr bwMode="auto">
          <a:xfrm>
            <a:off x="11092295" y="329045"/>
            <a:ext cx="805296" cy="259773"/>
          </a:xfrm>
          <a:prstGeom prst="rect">
            <a:avLst/>
          </a:prstGeom>
          <a:solidFill>
            <a:srgbClr val="FFFFCC"/>
          </a:solidFill>
          <a:ln w="9525" cap="flat" cmpd="sng" algn="ctr">
            <a:solidFill>
              <a:schemeClr val="bg1">
                <a:lumMod val="50000"/>
              </a:schemeClr>
            </a:solidFill>
            <a:prstDash val="solid"/>
            <a:round/>
            <a:headEnd type="none" w="med" len="med"/>
            <a:tailEnd type="none" w="med" len="med"/>
          </a:ln>
        </xdr:spPr>
        <xdr:txBody>
          <a:bodyPr vertOverflow="clip" wrap="square" lIns="18288" tIns="0" rIns="0" bIns="0" rtlCol="0" anchor="ctr" upright="1"/>
          <a:lstStyle/>
          <a:p>
            <a:pPr algn="l"/>
            <a:endParaRPr kumimoji="1" lang="ja-JP" altLang="en-US" sz="1100"/>
          </a:p>
        </xdr:txBody>
      </xdr:sp>
    </xdr:grp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14</xdr:col>
      <xdr:colOff>310403</xdr:colOff>
      <xdr:row>20</xdr:row>
      <xdr:rowOff>560</xdr:rowOff>
    </xdr:from>
    <xdr:to>
      <xdr:col>23</xdr:col>
      <xdr:colOff>312644</xdr:colOff>
      <xdr:row>26</xdr:row>
      <xdr:rowOff>22412</xdr:rowOff>
    </xdr:to>
    <xdr:sp macro="" textlink="">
      <xdr:nvSpPr>
        <xdr:cNvPr id="2" name="テキスト ボックス 1">
          <a:extLst>
            <a:ext uri="{FF2B5EF4-FFF2-40B4-BE49-F238E27FC236}">
              <a16:creationId xmlns:a16="http://schemas.microsoft.com/office/drawing/2014/main" id="{01DED7A4-9707-47A6-98CB-AC519A355983}"/>
            </a:ext>
          </a:extLst>
        </xdr:cNvPr>
        <xdr:cNvSpPr txBox="1"/>
      </xdr:nvSpPr>
      <xdr:spPr>
        <a:xfrm>
          <a:off x="9006728" y="4819650"/>
          <a:ext cx="6336366"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羽田空港～女満別空港（航空機利用）</a:t>
          </a:r>
          <a:endParaRPr kumimoji="1" lang="en-US" altLang="ja-JP" sz="1100"/>
        </a:p>
        <a:p>
          <a:pPr algn="ctr"/>
          <a:r>
            <a:rPr kumimoji="1" lang="ja-JP" altLang="en-US" sz="1100"/>
            <a:t>女満別空港～用務地はレンタカー利用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109537</xdr:colOff>
      <xdr:row>13</xdr:row>
      <xdr:rowOff>190502</xdr:rowOff>
    </xdr:from>
    <xdr:to>
      <xdr:col>33</xdr:col>
      <xdr:colOff>177270</xdr:colOff>
      <xdr:row>21</xdr:row>
      <xdr:rowOff>107155</xdr:rowOff>
    </xdr:to>
    <xdr:sp macro="" textlink="">
      <xdr:nvSpPr>
        <xdr:cNvPr id="2" name="正方形/長方形 1">
          <a:extLst>
            <a:ext uri="{FF2B5EF4-FFF2-40B4-BE49-F238E27FC236}">
              <a16:creationId xmlns:a16="http://schemas.microsoft.com/office/drawing/2014/main" id="{4FDE3B8C-18D2-4EB7-B7CA-C4205497EA34}"/>
            </a:ext>
          </a:extLst>
        </xdr:cNvPr>
        <xdr:cNvSpPr/>
      </xdr:nvSpPr>
      <xdr:spPr bwMode="auto">
        <a:xfrm>
          <a:off x="8312943" y="3583783"/>
          <a:ext cx="2508515" cy="2476497"/>
        </a:xfrm>
        <a:prstGeom prst="rect">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ja-JP" sz="1100">
              <a:effectLst/>
              <a:latin typeface="+mn-ea"/>
              <a:ea typeface="+mn-ea"/>
              <a:cs typeface="+mn-cs"/>
            </a:rPr>
            <a:t>■</a:t>
          </a:r>
          <a:r>
            <a:rPr kumimoji="1" lang="en-US" altLang="ja-JP" sz="1100">
              <a:latin typeface="+mn-ea"/>
              <a:ea typeface="+mn-ea"/>
              <a:cs typeface="Meiryo UI" panose="020B0604030504040204" pitchFamily="50" charset="-128"/>
            </a:rPr>
            <a:t>1</a:t>
          </a:r>
          <a:r>
            <a:rPr kumimoji="1" lang="ja-JP" altLang="en-US" sz="1100">
              <a:latin typeface="+mn-ea"/>
              <a:ea typeface="+mn-ea"/>
              <a:cs typeface="Meiryo UI" panose="020B0604030504040204" pitchFamily="50" charset="-128"/>
            </a:rPr>
            <a:t>回の旅行で複数の用務がある場合</a:t>
          </a:r>
          <a:endParaRPr kumimoji="1" lang="en-US" altLang="ja-JP" sz="1100">
            <a:latin typeface="+mn-ea"/>
            <a:ea typeface="+mn-ea"/>
            <a:cs typeface="Meiryo UI" panose="020B0604030504040204" pitchFamily="50" charset="-128"/>
          </a:endParaRPr>
        </a:p>
        <a:p>
          <a:pPr algn="l"/>
          <a:r>
            <a:rPr kumimoji="1" lang="ja-JP" altLang="en-US" sz="1100">
              <a:latin typeface="+mn-ea"/>
              <a:ea typeface="+mn-ea"/>
              <a:cs typeface="Meiryo UI" panose="020B0604030504040204" pitchFamily="50" charset="-128"/>
            </a:rPr>
            <a:t>用務ごとに①、②、③に各情報</a:t>
          </a:r>
          <a:r>
            <a:rPr kumimoji="1" lang="en-US" altLang="ja-JP" sz="1100">
              <a:latin typeface="+mn-ea"/>
              <a:ea typeface="+mn-ea"/>
              <a:cs typeface="Meiryo UI" panose="020B0604030504040204" pitchFamily="50" charset="-128"/>
            </a:rPr>
            <a:t>(</a:t>
          </a:r>
          <a:r>
            <a:rPr kumimoji="1" lang="ja-JP" altLang="en-US" sz="1100">
              <a:latin typeface="+mn-ea"/>
              <a:ea typeface="+mn-ea"/>
              <a:cs typeface="Meiryo UI" panose="020B0604030504040204" pitchFamily="50" charset="-128"/>
            </a:rPr>
            <a:t>日程、目的・用務地等</a:t>
          </a:r>
          <a:r>
            <a:rPr kumimoji="1" lang="en-US" altLang="ja-JP" sz="1100">
              <a:latin typeface="+mn-ea"/>
              <a:ea typeface="+mn-ea"/>
              <a:cs typeface="Meiryo UI" panose="020B0604030504040204" pitchFamily="50" charset="-128"/>
            </a:rPr>
            <a:t>)</a:t>
          </a:r>
          <a:r>
            <a:rPr kumimoji="1" lang="ja-JP" altLang="en-US" sz="1100">
              <a:latin typeface="+mn-ea"/>
              <a:ea typeface="+mn-ea"/>
              <a:cs typeface="Meiryo UI" panose="020B0604030504040204" pitchFamily="50" charset="-128"/>
            </a:rPr>
            <a:t>を入力してください。</a:t>
          </a:r>
          <a:endParaRPr kumimoji="1" lang="en-US" altLang="ja-JP" sz="1100">
            <a:latin typeface="+mn-ea"/>
            <a:ea typeface="+mn-ea"/>
            <a:cs typeface="Meiryo UI" panose="020B0604030504040204" pitchFamily="50" charset="-128"/>
          </a:endParaRPr>
        </a:p>
        <a:p>
          <a:pPr algn="l"/>
          <a:r>
            <a:rPr kumimoji="1" lang="en-US" altLang="ja-JP" sz="1100">
              <a:latin typeface="+mn-ea"/>
              <a:ea typeface="+mn-ea"/>
              <a:cs typeface="Meiryo UI" panose="020B0604030504040204" pitchFamily="50" charset="-128"/>
            </a:rPr>
            <a:t>4</a:t>
          </a:r>
          <a:r>
            <a:rPr kumimoji="1" lang="ja-JP" altLang="en-US" sz="1100">
              <a:latin typeface="+mn-ea"/>
              <a:ea typeface="+mn-ea"/>
              <a:cs typeface="Meiryo UI" panose="020B0604030504040204" pitchFamily="50" charset="-128"/>
            </a:rPr>
            <a:t>件以上ある場合は、旅行日程表に詳細を入力してください。</a:t>
          </a:r>
        </a:p>
        <a:p>
          <a:endParaRPr lang="ja-JP" altLang="ja-JP">
            <a:effectLst/>
            <a:latin typeface="+mn-ea"/>
            <a:ea typeface="+mn-ea"/>
          </a:endParaRPr>
        </a:p>
        <a:p>
          <a:r>
            <a:rPr kumimoji="1" lang="ja-JP" altLang="ja-JP" sz="1100">
              <a:effectLst/>
              <a:latin typeface="+mn-ea"/>
              <a:ea typeface="+mn-ea"/>
              <a:cs typeface="+mn-cs"/>
            </a:rPr>
            <a:t>■</a:t>
          </a:r>
          <a:r>
            <a:rPr kumimoji="1" lang="ja-JP" altLang="ja-JP" sz="1100">
              <a:effectLst/>
              <a:latin typeface="+mn-ea"/>
              <a:ea typeface="+mn-ea"/>
              <a:cs typeface="Meiryo UI" panose="020B0604030504040204" pitchFamily="50" charset="-128"/>
            </a:rPr>
            <a:t>日帰り出張の場合</a:t>
          </a:r>
          <a:br>
            <a:rPr kumimoji="1" lang="en-US" altLang="ja-JP" sz="1100">
              <a:effectLst/>
              <a:latin typeface="+mn-ea"/>
              <a:ea typeface="+mn-ea"/>
              <a:cs typeface="Meiryo UI" panose="020B0604030504040204" pitchFamily="50" charset="-128"/>
            </a:rPr>
          </a:br>
          <a:r>
            <a:rPr kumimoji="1" lang="ja-JP" altLang="en-US" sz="1100">
              <a:effectLst/>
              <a:latin typeface="+mn-ea"/>
              <a:ea typeface="+mn-ea"/>
              <a:cs typeface="Meiryo UI" panose="020B0604030504040204" pitchFamily="50" charset="-128"/>
            </a:rPr>
            <a:t>別様式の</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a:t>
          </a:r>
          <a:r>
            <a:rPr kumimoji="1" lang="en-US" altLang="ja-JP" sz="1100">
              <a:effectLst/>
              <a:latin typeface="+mn-ea"/>
              <a:ea typeface="+mn-ea"/>
              <a:cs typeface="Meiryo UI" panose="020B0604030504040204" pitchFamily="50" charset="-128"/>
            </a:rPr>
            <a:t>【</a:t>
          </a:r>
          <a:r>
            <a:rPr kumimoji="1" lang="ja-JP" altLang="en-US" sz="1100">
              <a:effectLst/>
              <a:latin typeface="+mn-ea"/>
              <a:ea typeface="+mn-ea"/>
              <a:cs typeface="Meiryo UI" panose="020B0604030504040204" pitchFamily="50" charset="-128"/>
            </a:rPr>
            <a:t>第</a:t>
          </a:r>
          <a:r>
            <a:rPr kumimoji="1" lang="en-US" altLang="ja-JP" sz="1100">
              <a:effectLst/>
              <a:latin typeface="+mn-ea"/>
              <a:ea typeface="+mn-ea"/>
              <a:cs typeface="Meiryo UI" panose="020B0604030504040204" pitchFamily="50" charset="-128"/>
            </a:rPr>
            <a:t>6</a:t>
          </a:r>
          <a:r>
            <a:rPr kumimoji="1" lang="ja-JP" altLang="en-US" sz="1100">
              <a:effectLst/>
              <a:latin typeface="+mn-ea"/>
              <a:ea typeface="+mn-ea"/>
              <a:cs typeface="Meiryo UI" panose="020B0604030504040204" pitchFamily="50" charset="-128"/>
            </a:rPr>
            <a:t>号</a:t>
          </a:r>
          <a:r>
            <a:rPr kumimoji="1" lang="en-US" altLang="ja-JP" sz="1100">
              <a:effectLst/>
              <a:latin typeface="+mn-ea"/>
              <a:ea typeface="+mn-ea"/>
              <a:cs typeface="Meiryo UI" panose="020B0604030504040204" pitchFamily="50" charset="-128"/>
            </a:rPr>
            <a:t>】</a:t>
          </a:r>
          <a:r>
            <a:rPr kumimoji="1" lang="ja-JP" altLang="en-US" sz="1100">
              <a:effectLst/>
              <a:latin typeface="+mn-ea"/>
              <a:ea typeface="+mn-ea"/>
              <a:cs typeface="Meiryo UI" panose="020B0604030504040204" pitchFamily="50" charset="-128"/>
            </a:rPr>
            <a:t>旅行命令簿兼旅費請求内訳書」を提出して下さい。</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報告書の提出は不要です。</a:t>
          </a:r>
          <a:endParaRPr kumimoji="1" lang="en-US" altLang="ja-JP" sz="1100">
            <a:effectLst/>
            <a:latin typeface="+mn-ea"/>
            <a:ea typeface="+mn-ea"/>
            <a:cs typeface="Meiryo UI" panose="020B0604030504040204" pitchFamily="50" charset="-128"/>
          </a:endParaRPr>
        </a:p>
        <a:p>
          <a:r>
            <a:rPr kumimoji="1" lang="en-US" altLang="ja-JP" sz="1100">
              <a:effectLst/>
              <a:latin typeface="+mn-ea"/>
              <a:ea typeface="+mn-ea"/>
              <a:cs typeface="Meiryo UI" panose="020B0604030504040204" pitchFamily="50" charset="-128"/>
            </a:rPr>
            <a:t>※</a:t>
          </a:r>
          <a:r>
            <a:rPr kumimoji="1" lang="ja-JP" altLang="en-US" sz="1100">
              <a:effectLst/>
              <a:latin typeface="+mn-ea"/>
              <a:ea typeface="+mn-ea"/>
              <a:cs typeface="Meiryo UI" panose="020B0604030504040204" pitchFamily="50" charset="-128"/>
            </a:rPr>
            <a:t>宿泊を伴わない出張の場合は、必要に応じて提出してください。（航空機、新幹線、船舶等を利用した長距離旅行など）</a:t>
          </a:r>
          <a:endParaRPr kumimoji="1" lang="ja-JP" altLang="en-US" sz="1100">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30</xdr:col>
      <xdr:colOff>133350</xdr:colOff>
      <xdr:row>3</xdr:row>
      <xdr:rowOff>169333</xdr:rowOff>
    </xdr:from>
    <xdr:to>
      <xdr:col>33</xdr:col>
      <xdr:colOff>137583</xdr:colOff>
      <xdr:row>10</xdr:row>
      <xdr:rowOff>52916</xdr:rowOff>
    </xdr:to>
    <xdr:sp macro="" textlink="">
      <xdr:nvSpPr>
        <xdr:cNvPr id="3" name="正方形/長方形 2">
          <a:extLst>
            <a:ext uri="{FF2B5EF4-FFF2-40B4-BE49-F238E27FC236}">
              <a16:creationId xmlns:a16="http://schemas.microsoft.com/office/drawing/2014/main" id="{A2A94DF9-341A-4ECB-9A6A-6232DE178FCA}"/>
            </a:ext>
          </a:extLst>
        </xdr:cNvPr>
        <xdr:cNvSpPr/>
      </xdr:nvSpPr>
      <xdr:spPr bwMode="auto">
        <a:xfrm>
          <a:off x="8705850" y="1017058"/>
          <a:ext cx="2471208" cy="1740958"/>
        </a:xfrm>
        <a:prstGeom prst="rect">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effectLst/>
              <a:latin typeface="+mn-ea"/>
              <a:ea typeface="+mn-ea"/>
              <a:cs typeface="Meiryo UI" panose="020B0604030504040204" pitchFamily="50" charset="-128"/>
            </a:rPr>
            <a:t>出張申請入力シートに入力した情報が</a:t>
          </a:r>
          <a:endParaRPr kumimoji="1" lang="en-US" altLang="ja-JP" sz="1100">
            <a:effectLst/>
            <a:latin typeface="+mn-ea"/>
            <a:ea typeface="+mn-ea"/>
            <a:cs typeface="Meiryo UI" panose="020B0604030504040204" pitchFamily="50" charset="-128"/>
          </a:endParaRPr>
        </a:p>
        <a:p>
          <a:pPr algn="l"/>
          <a:r>
            <a:rPr kumimoji="1" lang="ja-JP" altLang="en-US" sz="1100">
              <a:effectLst/>
              <a:latin typeface="+mn-ea"/>
              <a:ea typeface="+mn-ea"/>
              <a:cs typeface="Meiryo UI" panose="020B0604030504040204" pitchFamily="50" charset="-128"/>
            </a:rPr>
            <a:t>他シートに反映されます。</a:t>
          </a:r>
          <a:endParaRPr kumimoji="1" lang="en-US" altLang="ja-JP" sz="1100">
            <a:effectLst/>
            <a:latin typeface="+mn-ea"/>
            <a:ea typeface="+mn-ea"/>
            <a:cs typeface="Meiryo UI" panose="020B0604030504040204" pitchFamily="50" charset="-128"/>
          </a:endParaRPr>
        </a:p>
        <a:p>
          <a:pPr algn="l"/>
          <a:endParaRPr kumimoji="1" lang="en-US" altLang="ja-JP" sz="1100">
            <a:effectLst/>
            <a:latin typeface="+mn-ea"/>
            <a:ea typeface="+mn-ea"/>
            <a:cs typeface="Meiryo UI" panose="020B0604030504040204" pitchFamily="50" charset="-128"/>
          </a:endParaRPr>
        </a:p>
        <a:p>
          <a:pPr algn="l"/>
          <a:r>
            <a:rPr kumimoji="1" lang="ja-JP" altLang="en-US" sz="1100">
              <a:effectLst/>
              <a:latin typeface="+mn-ea"/>
              <a:ea typeface="+mn-ea"/>
              <a:cs typeface="Meiryo UI" panose="020B0604030504040204" pitchFamily="50" charset="-128"/>
            </a:rPr>
            <a:t>■出張申請に必要なもの</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特任、</a:t>
          </a:r>
          <a:r>
            <a:rPr kumimoji="1" lang="ja-JP" altLang="ja-JP" sz="1100">
              <a:effectLst/>
              <a:latin typeface="+mn-ea"/>
              <a:ea typeface="+mn-ea"/>
              <a:cs typeface="+mn-cs"/>
            </a:rPr>
            <a:t>雇用</a:t>
          </a:r>
          <a:r>
            <a:rPr kumimoji="1" lang="en-US" altLang="ja-JP" sz="1100">
              <a:effectLst/>
              <a:latin typeface="+mn-ea"/>
              <a:ea typeface="+mn-ea"/>
              <a:cs typeface="+mn-cs"/>
            </a:rPr>
            <a:t>PD</a:t>
          </a:r>
          <a:r>
            <a:rPr kumimoji="1" lang="ja-JP" altLang="en-US" sz="1100">
              <a:effectLst/>
              <a:latin typeface="+mn-ea"/>
              <a:ea typeface="+mn-ea"/>
              <a:cs typeface="Meiryo UI" panose="020B0604030504040204" pitchFamily="50" charset="-128"/>
            </a:rPr>
            <a:t>：旅行命令簿</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学外研究者：旅行届</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研究協力者：出張依頼・理由書、承諾書</a:t>
          </a:r>
          <a:endParaRPr kumimoji="1" lang="ja-JP" altLang="en-US" sz="1100">
            <a:latin typeface="+mn-ea"/>
            <a:ea typeface="+mn-ea"/>
            <a:cs typeface="Meiryo UI" panose="020B0604030504040204" pitchFamily="50" charset="-128"/>
          </a:endParaRPr>
        </a:p>
      </xdr:txBody>
    </xdr:sp>
    <xdr:clientData/>
  </xdr:twoCellAnchor>
  <xdr:twoCellAnchor>
    <xdr:from>
      <xdr:col>1</xdr:col>
      <xdr:colOff>57150</xdr:colOff>
      <xdr:row>2</xdr:row>
      <xdr:rowOff>28574</xdr:rowOff>
    </xdr:from>
    <xdr:to>
      <xdr:col>2</xdr:col>
      <xdr:colOff>209551</xdr:colOff>
      <xdr:row>2</xdr:row>
      <xdr:rowOff>457200</xdr:rowOff>
    </xdr:to>
    <xdr:sp macro="" textlink="">
      <xdr:nvSpPr>
        <xdr:cNvPr id="4" name="楕円 3">
          <a:extLst>
            <a:ext uri="{FF2B5EF4-FFF2-40B4-BE49-F238E27FC236}">
              <a16:creationId xmlns:a16="http://schemas.microsoft.com/office/drawing/2014/main" id="{146CCA5C-2AEE-4C66-B4A2-1051FDB0699D}"/>
            </a:ext>
          </a:extLst>
        </xdr:cNvPr>
        <xdr:cNvSpPr/>
      </xdr:nvSpPr>
      <xdr:spPr bwMode="auto">
        <a:xfrm>
          <a:off x="323850" y="390524"/>
          <a:ext cx="428626" cy="428626"/>
        </a:xfrm>
        <a:prstGeom prst="ellipse">
          <a:avLst/>
        </a:prstGeom>
        <a:noFill/>
        <a:ln w="6350"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kumimoji="1" lang="ja-JP" altLang="en-US" sz="1100" kern="1200"/>
        </a:p>
      </xdr:txBody>
    </xdr:sp>
    <xdr:clientData/>
  </xdr:twoCellAnchor>
  <xdr:twoCellAnchor>
    <xdr:from>
      <xdr:col>20</xdr:col>
      <xdr:colOff>95250</xdr:colOff>
      <xdr:row>2</xdr:row>
      <xdr:rowOff>119063</xdr:rowOff>
    </xdr:from>
    <xdr:to>
      <xdr:col>27</xdr:col>
      <xdr:colOff>75023</xdr:colOff>
      <xdr:row>3</xdr:row>
      <xdr:rowOff>47625</xdr:rowOff>
    </xdr:to>
    <xdr:sp macro="" textlink="">
      <xdr:nvSpPr>
        <xdr:cNvPr id="5" name="テキスト ボックス 4">
          <a:extLst>
            <a:ext uri="{FF2B5EF4-FFF2-40B4-BE49-F238E27FC236}">
              <a16:creationId xmlns:a16="http://schemas.microsoft.com/office/drawing/2014/main" id="{7E9BF51D-CA76-4637-88A8-B5DAA1E86CFB}"/>
            </a:ext>
          </a:extLst>
        </xdr:cNvPr>
        <xdr:cNvSpPr txBox="1"/>
      </xdr:nvSpPr>
      <xdr:spPr>
        <a:xfrm>
          <a:off x="5715000" y="476251"/>
          <a:ext cx="2075273" cy="416718"/>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kern="1200">
              <a:solidFill>
                <a:schemeClr val="bg1"/>
              </a:solidFill>
            </a:rPr>
            <a:t>入 力 例　</a:t>
          </a:r>
          <a:endParaRPr kumimoji="1" lang="ja-JP" altLang="en-US" sz="1100" kern="1200">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30</xdr:col>
      <xdr:colOff>115358</xdr:colOff>
      <xdr:row>13</xdr:row>
      <xdr:rowOff>337611</xdr:rowOff>
    </xdr:from>
    <xdr:to>
      <xdr:col>33</xdr:col>
      <xdr:colOff>183091</xdr:colOff>
      <xdr:row>21</xdr:row>
      <xdr:rowOff>222250</xdr:rowOff>
    </xdr:to>
    <xdr:sp macro="" textlink="">
      <xdr:nvSpPr>
        <xdr:cNvPr id="2" name="正方形/長方形 1">
          <a:extLst>
            <a:ext uri="{FF2B5EF4-FFF2-40B4-BE49-F238E27FC236}">
              <a16:creationId xmlns:a16="http://schemas.microsoft.com/office/drawing/2014/main" id="{906E230E-3466-4EDE-A48D-246C41B3531A}"/>
            </a:ext>
          </a:extLst>
        </xdr:cNvPr>
        <xdr:cNvSpPr/>
      </xdr:nvSpPr>
      <xdr:spPr bwMode="auto">
        <a:xfrm>
          <a:off x="8582025" y="3766611"/>
          <a:ext cx="2512483" cy="2403472"/>
        </a:xfrm>
        <a:prstGeom prst="rect">
          <a:avLst/>
        </a:prstGeom>
        <a:solidFill>
          <a:schemeClr val="accent5">
            <a:lumMod val="60000"/>
            <a:lumOff val="4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ja-JP" sz="1100" b="1">
              <a:effectLst/>
              <a:latin typeface="+mn-ea"/>
              <a:ea typeface="+mn-ea"/>
              <a:cs typeface="+mn-cs"/>
            </a:rPr>
            <a:t>■</a:t>
          </a:r>
          <a:r>
            <a:rPr kumimoji="1" lang="en-US" altLang="ja-JP" sz="1100" b="1">
              <a:latin typeface="+mn-ea"/>
              <a:ea typeface="+mn-ea"/>
              <a:cs typeface="Meiryo UI" panose="020B0604030504040204" pitchFamily="50" charset="-128"/>
            </a:rPr>
            <a:t>1</a:t>
          </a:r>
          <a:r>
            <a:rPr kumimoji="1" lang="ja-JP" altLang="en-US" sz="1100" b="1">
              <a:latin typeface="+mn-ea"/>
              <a:ea typeface="+mn-ea"/>
              <a:cs typeface="Meiryo UI" panose="020B0604030504040204" pitchFamily="50" charset="-128"/>
            </a:rPr>
            <a:t>回の旅行で複数の用務がある場合</a:t>
          </a:r>
          <a:endParaRPr kumimoji="1" lang="en-US" altLang="ja-JP" sz="1100" b="1">
            <a:latin typeface="+mn-ea"/>
            <a:ea typeface="+mn-ea"/>
            <a:cs typeface="Meiryo UI" panose="020B0604030504040204" pitchFamily="50" charset="-128"/>
          </a:endParaRPr>
        </a:p>
        <a:p>
          <a:pPr algn="l"/>
          <a:r>
            <a:rPr kumimoji="1" lang="ja-JP" altLang="en-US" sz="1100">
              <a:latin typeface="+mn-ea"/>
              <a:ea typeface="+mn-ea"/>
              <a:cs typeface="Meiryo UI" panose="020B0604030504040204" pitchFamily="50" charset="-128"/>
            </a:rPr>
            <a:t>用務ごとに①、②、③に各情報</a:t>
          </a:r>
          <a:r>
            <a:rPr kumimoji="1" lang="en-US" altLang="ja-JP" sz="1100">
              <a:latin typeface="+mn-ea"/>
              <a:ea typeface="+mn-ea"/>
              <a:cs typeface="Meiryo UI" panose="020B0604030504040204" pitchFamily="50" charset="-128"/>
            </a:rPr>
            <a:t>(</a:t>
          </a:r>
          <a:r>
            <a:rPr kumimoji="1" lang="ja-JP" altLang="en-US" sz="1100">
              <a:latin typeface="+mn-ea"/>
              <a:ea typeface="+mn-ea"/>
              <a:cs typeface="Meiryo UI" panose="020B0604030504040204" pitchFamily="50" charset="-128"/>
            </a:rPr>
            <a:t>日程、目的・用務地等</a:t>
          </a:r>
          <a:r>
            <a:rPr kumimoji="1" lang="en-US" altLang="ja-JP" sz="1100">
              <a:latin typeface="+mn-ea"/>
              <a:ea typeface="+mn-ea"/>
              <a:cs typeface="Meiryo UI" panose="020B0604030504040204" pitchFamily="50" charset="-128"/>
            </a:rPr>
            <a:t>)</a:t>
          </a:r>
          <a:r>
            <a:rPr kumimoji="1" lang="ja-JP" altLang="en-US" sz="1100">
              <a:latin typeface="+mn-ea"/>
              <a:ea typeface="+mn-ea"/>
              <a:cs typeface="Meiryo UI" panose="020B0604030504040204" pitchFamily="50" charset="-128"/>
            </a:rPr>
            <a:t>を入力してください。</a:t>
          </a:r>
          <a:endParaRPr kumimoji="1" lang="en-US" altLang="ja-JP" sz="1100">
            <a:latin typeface="+mn-ea"/>
            <a:ea typeface="+mn-ea"/>
            <a:cs typeface="Meiryo UI" panose="020B0604030504040204" pitchFamily="50" charset="-128"/>
          </a:endParaRPr>
        </a:p>
        <a:p>
          <a:pPr algn="l"/>
          <a:r>
            <a:rPr kumimoji="1" lang="en-US" altLang="ja-JP" sz="1100">
              <a:latin typeface="+mn-ea"/>
              <a:ea typeface="+mn-ea"/>
              <a:cs typeface="Meiryo UI" panose="020B0604030504040204" pitchFamily="50" charset="-128"/>
            </a:rPr>
            <a:t>4</a:t>
          </a:r>
          <a:r>
            <a:rPr kumimoji="1" lang="ja-JP" altLang="en-US" sz="1100">
              <a:latin typeface="+mn-ea"/>
              <a:ea typeface="+mn-ea"/>
              <a:cs typeface="Meiryo UI" panose="020B0604030504040204" pitchFamily="50" charset="-128"/>
            </a:rPr>
            <a:t>件以上ある場合は、旅行日程表に詳細を入力してください。</a:t>
          </a:r>
          <a:endParaRPr kumimoji="1" lang="en-US" altLang="ja-JP" sz="1100">
            <a:latin typeface="+mn-ea"/>
            <a:ea typeface="+mn-ea"/>
            <a:cs typeface="Meiryo UI" panose="020B0604030504040204" pitchFamily="50" charset="-128"/>
          </a:endParaRPr>
        </a:p>
        <a:p>
          <a:endParaRPr lang="ja-JP" altLang="ja-JP">
            <a:effectLst/>
            <a:latin typeface="+mn-ea"/>
            <a:ea typeface="+mn-ea"/>
          </a:endParaRPr>
        </a:p>
        <a:p>
          <a:r>
            <a:rPr kumimoji="1" lang="ja-JP" altLang="ja-JP" sz="1100">
              <a:effectLst/>
              <a:latin typeface="+mn-ea"/>
              <a:ea typeface="+mn-ea"/>
              <a:cs typeface="+mn-cs"/>
            </a:rPr>
            <a:t>■</a:t>
          </a:r>
          <a:r>
            <a:rPr kumimoji="1" lang="ja-JP" altLang="ja-JP" sz="1100" b="1">
              <a:effectLst/>
              <a:latin typeface="+mn-ea"/>
              <a:ea typeface="+mn-ea"/>
              <a:cs typeface="Meiryo UI" panose="020B0604030504040204" pitchFamily="50" charset="-128"/>
            </a:rPr>
            <a:t>日帰り出張の場合</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a:t>
          </a:r>
          <a:r>
            <a:rPr kumimoji="1" lang="en-US" altLang="ja-JP" sz="1100">
              <a:effectLst/>
              <a:latin typeface="+mn-ea"/>
              <a:ea typeface="+mn-ea"/>
              <a:cs typeface="Meiryo UI" panose="020B0604030504040204" pitchFamily="50" charset="-128"/>
            </a:rPr>
            <a:t>【</a:t>
          </a:r>
          <a:r>
            <a:rPr kumimoji="1" lang="ja-JP" altLang="en-US" sz="1100">
              <a:effectLst/>
              <a:latin typeface="+mn-ea"/>
              <a:ea typeface="+mn-ea"/>
              <a:cs typeface="Meiryo UI" panose="020B0604030504040204" pitchFamily="50" charset="-128"/>
            </a:rPr>
            <a:t>第</a:t>
          </a:r>
          <a:r>
            <a:rPr kumimoji="1" lang="en-US" altLang="ja-JP" sz="1100">
              <a:effectLst/>
              <a:latin typeface="+mn-ea"/>
              <a:ea typeface="+mn-ea"/>
              <a:cs typeface="Meiryo UI" panose="020B0604030504040204" pitchFamily="50" charset="-128"/>
            </a:rPr>
            <a:t>6</a:t>
          </a:r>
          <a:r>
            <a:rPr kumimoji="1" lang="ja-JP" altLang="en-US" sz="1100">
              <a:effectLst/>
              <a:latin typeface="+mn-ea"/>
              <a:ea typeface="+mn-ea"/>
              <a:cs typeface="Meiryo UI" panose="020B0604030504040204" pitchFamily="50" charset="-128"/>
            </a:rPr>
            <a:t>号</a:t>
          </a:r>
          <a:r>
            <a:rPr kumimoji="1" lang="en-US" altLang="ja-JP" sz="1100">
              <a:effectLst/>
              <a:latin typeface="+mn-ea"/>
              <a:ea typeface="+mn-ea"/>
              <a:cs typeface="Meiryo UI" panose="020B0604030504040204" pitchFamily="50" charset="-128"/>
            </a:rPr>
            <a:t>】</a:t>
          </a:r>
          <a:r>
            <a:rPr kumimoji="1" lang="ja-JP" altLang="en-US" sz="1100">
              <a:effectLst/>
              <a:latin typeface="+mn-ea"/>
              <a:ea typeface="+mn-ea"/>
              <a:cs typeface="Meiryo UI" panose="020B0604030504040204" pitchFamily="50" charset="-128"/>
            </a:rPr>
            <a:t>旅行命令簿兼旅費請求内訳書」を提出して下さい。</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報告書（本様式）の提出は不要です。</a:t>
          </a:r>
          <a:endParaRPr kumimoji="1" lang="en-US" altLang="ja-JP" sz="1100">
            <a:effectLst/>
            <a:latin typeface="+mn-ea"/>
            <a:ea typeface="+mn-ea"/>
            <a:cs typeface="Meiryo UI" panose="020B0604030504040204" pitchFamily="50" charset="-128"/>
          </a:endParaRPr>
        </a:p>
        <a:p>
          <a:r>
            <a:rPr kumimoji="1" lang="en-US" altLang="ja-JP" sz="1100">
              <a:effectLst/>
              <a:latin typeface="+mn-ea"/>
              <a:ea typeface="+mn-ea"/>
              <a:cs typeface="Meiryo UI" panose="020B0604030504040204" pitchFamily="50" charset="-128"/>
            </a:rPr>
            <a:t>※</a:t>
          </a:r>
          <a:r>
            <a:rPr kumimoji="1" lang="ja-JP" altLang="en-US" sz="1100">
              <a:effectLst/>
              <a:latin typeface="+mn-ea"/>
              <a:ea typeface="+mn-ea"/>
              <a:cs typeface="Meiryo UI" panose="020B0604030504040204" pitchFamily="50" charset="-128"/>
            </a:rPr>
            <a:t>宿泊を伴わない出張の場合は、必要に応じて提出してください。（航空機、新幹線、船舶等を利用した長距離旅行など）</a:t>
          </a:r>
          <a:endParaRPr kumimoji="1" lang="ja-JP" altLang="en-US" sz="1100">
            <a:latin typeface="BIZ UDPゴシック" panose="020B0400000000000000" pitchFamily="50" charset="-128"/>
            <a:ea typeface="BIZ UDPゴシック" panose="020B0400000000000000" pitchFamily="50" charset="-128"/>
            <a:cs typeface="Meiryo UI" panose="020B0604030504040204" pitchFamily="50" charset="-128"/>
          </a:endParaRPr>
        </a:p>
      </xdr:txBody>
    </xdr:sp>
    <xdr:clientData/>
  </xdr:twoCellAnchor>
  <xdr:twoCellAnchor>
    <xdr:from>
      <xdr:col>30</xdr:col>
      <xdr:colOff>133350</xdr:colOff>
      <xdr:row>3</xdr:row>
      <xdr:rowOff>169333</xdr:rowOff>
    </xdr:from>
    <xdr:to>
      <xdr:col>33</xdr:col>
      <xdr:colOff>137583</xdr:colOff>
      <xdr:row>8</xdr:row>
      <xdr:rowOff>338666</xdr:rowOff>
    </xdr:to>
    <xdr:sp macro="" textlink="">
      <xdr:nvSpPr>
        <xdr:cNvPr id="3" name="正方形/長方形 2">
          <a:extLst>
            <a:ext uri="{FF2B5EF4-FFF2-40B4-BE49-F238E27FC236}">
              <a16:creationId xmlns:a16="http://schemas.microsoft.com/office/drawing/2014/main" id="{C0BA5AA7-A63B-41E1-AB89-79C2C8FC390F}"/>
            </a:ext>
          </a:extLst>
        </xdr:cNvPr>
        <xdr:cNvSpPr/>
      </xdr:nvSpPr>
      <xdr:spPr bwMode="auto">
        <a:xfrm>
          <a:off x="8600017" y="1068916"/>
          <a:ext cx="2448983" cy="1386417"/>
        </a:xfrm>
        <a:prstGeom prst="rect">
          <a:avLst/>
        </a:prstGeom>
        <a:solidFill>
          <a:schemeClr val="accent5">
            <a:lumMod val="60000"/>
            <a:lumOff val="4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effectLst/>
              <a:latin typeface="+mn-ea"/>
              <a:ea typeface="+mn-ea"/>
              <a:cs typeface="Meiryo UI" panose="020B0604030504040204" pitchFamily="50" charset="-128"/>
            </a:rPr>
            <a:t>出張申請入力シートに入力した情報が</a:t>
          </a:r>
          <a:endParaRPr kumimoji="1" lang="en-US" altLang="ja-JP" sz="1100">
            <a:effectLst/>
            <a:latin typeface="+mn-ea"/>
            <a:ea typeface="+mn-ea"/>
            <a:cs typeface="Meiryo UI" panose="020B0604030504040204" pitchFamily="50" charset="-128"/>
          </a:endParaRPr>
        </a:p>
        <a:p>
          <a:pPr algn="l"/>
          <a:r>
            <a:rPr kumimoji="1" lang="ja-JP" altLang="en-US" sz="1100">
              <a:effectLst/>
              <a:latin typeface="+mn-ea"/>
              <a:ea typeface="+mn-ea"/>
              <a:cs typeface="Meiryo UI" panose="020B0604030504040204" pitchFamily="50" charset="-128"/>
            </a:rPr>
            <a:t>他シートに反映されます。</a:t>
          </a:r>
          <a:endParaRPr kumimoji="1" lang="en-US" altLang="ja-JP" sz="1100">
            <a:effectLst/>
            <a:latin typeface="+mn-ea"/>
            <a:ea typeface="+mn-ea"/>
            <a:cs typeface="Meiryo UI" panose="020B0604030504040204" pitchFamily="50" charset="-128"/>
          </a:endParaRPr>
        </a:p>
        <a:p>
          <a:pPr algn="l"/>
          <a:endParaRPr kumimoji="1" lang="en-US" altLang="ja-JP" sz="1100">
            <a:effectLst/>
            <a:latin typeface="+mn-ea"/>
            <a:ea typeface="+mn-ea"/>
            <a:cs typeface="Meiryo UI" panose="020B0604030504040204" pitchFamily="50" charset="-128"/>
          </a:endParaRPr>
        </a:p>
        <a:p>
          <a:pPr algn="l"/>
          <a:r>
            <a:rPr kumimoji="1" lang="ja-JP" altLang="en-US" sz="1100">
              <a:effectLst/>
              <a:latin typeface="+mn-ea"/>
              <a:ea typeface="+mn-ea"/>
              <a:cs typeface="Meiryo UI" panose="020B0604030504040204" pitchFamily="50" charset="-128"/>
            </a:rPr>
            <a:t>■</a:t>
          </a:r>
          <a:r>
            <a:rPr kumimoji="1" lang="ja-JP" altLang="en-US" sz="1100" b="1">
              <a:effectLst/>
              <a:latin typeface="+mn-ea"/>
              <a:ea typeface="+mn-ea"/>
              <a:cs typeface="Meiryo UI" panose="020B0604030504040204" pitchFamily="50" charset="-128"/>
            </a:rPr>
            <a:t>出張申請に必要なもの</a:t>
          </a:r>
          <a:endParaRPr kumimoji="1" lang="en-US" altLang="ja-JP" sz="1100" b="1">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特任、</a:t>
          </a:r>
          <a:r>
            <a:rPr kumimoji="1" lang="ja-JP" altLang="ja-JP" sz="1100">
              <a:effectLst/>
              <a:latin typeface="+mn-ea"/>
              <a:ea typeface="+mn-ea"/>
              <a:cs typeface="+mn-cs"/>
            </a:rPr>
            <a:t>雇用</a:t>
          </a:r>
          <a:r>
            <a:rPr kumimoji="1" lang="en-US" altLang="ja-JP" sz="1100">
              <a:effectLst/>
              <a:latin typeface="+mn-ea"/>
              <a:ea typeface="+mn-ea"/>
              <a:cs typeface="+mn-cs"/>
            </a:rPr>
            <a:t>PD</a:t>
          </a:r>
          <a:r>
            <a:rPr kumimoji="1" lang="ja-JP" altLang="en-US" sz="1100">
              <a:effectLst/>
              <a:latin typeface="+mn-ea"/>
              <a:ea typeface="+mn-ea"/>
              <a:cs typeface="Meiryo UI" panose="020B0604030504040204" pitchFamily="50" charset="-128"/>
            </a:rPr>
            <a:t>：旅行命令簿</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学外研究者：旅行届</a:t>
          </a:r>
          <a:endParaRPr kumimoji="1" lang="en-US" altLang="ja-JP" sz="1100">
            <a:effectLst/>
            <a:latin typeface="+mn-ea"/>
            <a:ea typeface="+mn-ea"/>
            <a:cs typeface="Meiryo UI" panose="020B0604030504040204" pitchFamily="50" charset="-128"/>
          </a:endParaRPr>
        </a:p>
        <a:p>
          <a:r>
            <a:rPr kumimoji="1" lang="ja-JP" altLang="en-US" sz="1100">
              <a:effectLst/>
              <a:latin typeface="+mn-ea"/>
              <a:ea typeface="+mn-ea"/>
              <a:cs typeface="Meiryo UI" panose="020B0604030504040204" pitchFamily="50" charset="-128"/>
            </a:rPr>
            <a:t>研究協力者：出張依頼・理由書、承諾書</a:t>
          </a:r>
          <a:endParaRPr kumimoji="1" lang="ja-JP" altLang="en-US" sz="1100">
            <a:latin typeface="+mn-ea"/>
            <a:ea typeface="+mn-ea"/>
            <a:cs typeface="Meiryo UI" panose="020B0604030504040204" pitchFamily="50" charset="-128"/>
          </a:endParaRPr>
        </a:p>
      </xdr:txBody>
    </xdr:sp>
    <xdr:clientData/>
  </xdr:twoCellAnchor>
  <xdr:twoCellAnchor>
    <xdr:from>
      <xdr:col>1</xdr:col>
      <xdr:colOff>57150</xdr:colOff>
      <xdr:row>2</xdr:row>
      <xdr:rowOff>28574</xdr:rowOff>
    </xdr:from>
    <xdr:to>
      <xdr:col>2</xdr:col>
      <xdr:colOff>209551</xdr:colOff>
      <xdr:row>2</xdr:row>
      <xdr:rowOff>457200</xdr:rowOff>
    </xdr:to>
    <xdr:sp macro="" textlink="">
      <xdr:nvSpPr>
        <xdr:cNvPr id="5" name="楕円 4">
          <a:extLst>
            <a:ext uri="{FF2B5EF4-FFF2-40B4-BE49-F238E27FC236}">
              <a16:creationId xmlns:a16="http://schemas.microsoft.com/office/drawing/2014/main" id="{CEDC9578-8805-F588-96C1-ECCCBB536D34}"/>
            </a:ext>
          </a:extLst>
        </xdr:cNvPr>
        <xdr:cNvSpPr/>
      </xdr:nvSpPr>
      <xdr:spPr bwMode="auto">
        <a:xfrm>
          <a:off x="7905750" y="390524"/>
          <a:ext cx="428626" cy="428626"/>
        </a:xfrm>
        <a:prstGeom prst="ellipse">
          <a:avLst/>
        </a:prstGeom>
        <a:noFill/>
        <a:ln w="6350"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165100</xdr:colOff>
      <xdr:row>0</xdr:row>
      <xdr:rowOff>0</xdr:rowOff>
    </xdr:from>
    <xdr:to>
      <xdr:col>35</xdr:col>
      <xdr:colOff>174625</xdr:colOff>
      <xdr:row>5</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3365500" y="0"/>
          <a:ext cx="4267200" cy="857250"/>
        </a:xfrm>
        <a:prstGeom prst="rect">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19050</xdr:colOff>
      <xdr:row>0</xdr:row>
      <xdr:rowOff>0</xdr:rowOff>
    </xdr:from>
    <xdr:to>
      <xdr:col>15</xdr:col>
      <xdr:colOff>180975</xdr:colOff>
      <xdr:row>4</xdr:row>
      <xdr:rowOff>142875</xdr:rowOff>
    </xdr:to>
    <xdr:cxnSp macro="">
      <xdr:nvCxnSpPr>
        <xdr:cNvPr id="4" name="直線コネクタ 3">
          <a:extLst>
            <a:ext uri="{FF2B5EF4-FFF2-40B4-BE49-F238E27FC236}">
              <a16:creationId xmlns:a16="http://schemas.microsoft.com/office/drawing/2014/main" id="{00000000-0008-0000-0700-000004000000}"/>
            </a:ext>
          </a:extLst>
        </xdr:cNvPr>
        <xdr:cNvCxnSpPr/>
      </xdr:nvCxnSpPr>
      <xdr:spPr bwMode="auto">
        <a:xfrm flipV="1">
          <a:off x="819150" y="0"/>
          <a:ext cx="2362200" cy="828675"/>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9</xdr:col>
      <xdr:colOff>0</xdr:colOff>
      <xdr:row>82</xdr:row>
      <xdr:rowOff>28575</xdr:rowOff>
    </xdr:from>
    <xdr:to>
      <xdr:col>13</xdr:col>
      <xdr:colOff>9525</xdr:colOff>
      <xdr:row>85</xdr:row>
      <xdr:rowOff>180975</xdr:rowOff>
    </xdr:to>
    <xdr:cxnSp macro="">
      <xdr:nvCxnSpPr>
        <xdr:cNvPr id="6" name="直線コネクタ 5">
          <a:extLst>
            <a:ext uri="{FF2B5EF4-FFF2-40B4-BE49-F238E27FC236}">
              <a16:creationId xmlns:a16="http://schemas.microsoft.com/office/drawing/2014/main" id="{00000000-0008-0000-0700-000006000000}"/>
            </a:ext>
          </a:extLst>
        </xdr:cNvPr>
        <xdr:cNvCxnSpPr/>
      </xdr:nvCxnSpPr>
      <xdr:spPr bwMode="auto">
        <a:xfrm flipV="1">
          <a:off x="1800225" y="20212050"/>
          <a:ext cx="809625" cy="704850"/>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9</xdr:col>
      <xdr:colOff>0</xdr:colOff>
      <xdr:row>82</xdr:row>
      <xdr:rowOff>28575</xdr:rowOff>
    </xdr:from>
    <xdr:to>
      <xdr:col>13</xdr:col>
      <xdr:colOff>9525</xdr:colOff>
      <xdr:row>85</xdr:row>
      <xdr:rowOff>180975</xdr:rowOff>
    </xdr:to>
    <xdr:cxnSp macro="">
      <xdr:nvCxnSpPr>
        <xdr:cNvPr id="8" name="直線コネクタ 7">
          <a:extLst>
            <a:ext uri="{FF2B5EF4-FFF2-40B4-BE49-F238E27FC236}">
              <a16:creationId xmlns:a16="http://schemas.microsoft.com/office/drawing/2014/main" id="{AA190669-27AC-4B5C-A818-37DDA9795AB1}"/>
            </a:ext>
          </a:extLst>
        </xdr:cNvPr>
        <xdr:cNvCxnSpPr/>
      </xdr:nvCxnSpPr>
      <xdr:spPr bwMode="auto">
        <a:xfrm flipV="1">
          <a:off x="1800225" y="19973925"/>
          <a:ext cx="809625" cy="704850"/>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37</xdr:col>
      <xdr:colOff>57150</xdr:colOff>
      <xdr:row>29</xdr:row>
      <xdr:rowOff>95249</xdr:rowOff>
    </xdr:from>
    <xdr:to>
      <xdr:col>40</xdr:col>
      <xdr:colOff>257175</xdr:colOff>
      <xdr:row>33</xdr:row>
      <xdr:rowOff>28574</xdr:rowOff>
    </xdr:to>
    <xdr:sp macro="" textlink="">
      <xdr:nvSpPr>
        <xdr:cNvPr id="5" name="矢印: 下 4">
          <a:extLst>
            <a:ext uri="{FF2B5EF4-FFF2-40B4-BE49-F238E27FC236}">
              <a16:creationId xmlns:a16="http://schemas.microsoft.com/office/drawing/2014/main" id="{16CF1CFC-5B35-C5A0-1B59-AC478BC0F838}"/>
            </a:ext>
          </a:extLst>
        </xdr:cNvPr>
        <xdr:cNvSpPr/>
      </xdr:nvSpPr>
      <xdr:spPr bwMode="auto">
        <a:xfrm>
          <a:off x="7591425" y="6153149"/>
          <a:ext cx="2257425" cy="695325"/>
        </a:xfrm>
        <a:prstGeom prst="downArrow">
          <a:avLst>
            <a:gd name="adj1" fmla="val 77849"/>
            <a:gd name="adj2" fmla="val 42729"/>
          </a:avLst>
        </a:prstGeom>
        <a:solidFill>
          <a:schemeClr val="tx2">
            <a:lumMod val="20000"/>
            <a:lumOff val="80000"/>
          </a:schemeClr>
        </a:solidFill>
        <a:ln w="9525" cap="flat" cmpd="sng" algn="ctr">
          <a:noFill/>
          <a:prstDash val="solid"/>
          <a:round/>
          <a:headEnd type="none" w="med" len="med"/>
          <a:tailEnd type="none" w="med" len="med"/>
        </a:ln>
      </xdr:spPr>
      <xdr:txBody>
        <a:bodyPr vertOverflow="clip" vert="horz" wrap="square" lIns="108000" tIns="0" rIns="108000" bIns="0" rtlCol="0" anchor="b" anchorCtr="1" upright="1"/>
        <a:lstStyle/>
        <a:p>
          <a:pPr algn="l"/>
          <a:r>
            <a:rPr kumimoji="1" lang="en-US" altLang="ja-JP" sz="900" b="1">
              <a:ln w="6350">
                <a:noFill/>
              </a:ln>
              <a:solidFill>
                <a:schemeClr val="tx1"/>
              </a:solidFill>
            </a:rPr>
            <a:t>2</a:t>
          </a:r>
          <a:r>
            <a:rPr kumimoji="1" lang="ja-JP" altLang="en-US" sz="900" b="1">
              <a:ln w="6350">
                <a:noFill/>
              </a:ln>
              <a:solidFill>
                <a:schemeClr val="tx1"/>
              </a:solidFill>
            </a:rPr>
            <a:t>頁目の旅費精算書にも、</a:t>
          </a:r>
          <a:endParaRPr kumimoji="1" lang="en-US" altLang="ja-JP" sz="900" b="1">
            <a:ln w="6350">
              <a:noFill/>
            </a:ln>
            <a:solidFill>
              <a:schemeClr val="tx1"/>
            </a:solidFill>
          </a:endParaRPr>
        </a:p>
        <a:p>
          <a:pPr algn="l"/>
          <a:r>
            <a:rPr kumimoji="1" lang="ja-JP" altLang="en-US" sz="900" b="1">
              <a:ln w="6350">
                <a:noFill/>
              </a:ln>
              <a:solidFill>
                <a:schemeClr val="tx1"/>
              </a:solidFill>
            </a:rPr>
            <a:t>必要に応じて入力してください。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180975</xdr:colOff>
      <xdr:row>26</xdr:row>
      <xdr:rowOff>19050</xdr:rowOff>
    </xdr:from>
    <xdr:to>
      <xdr:col>28</xdr:col>
      <xdr:colOff>180975</xdr:colOff>
      <xdr:row>27</xdr:row>
      <xdr:rowOff>142875</xdr:rowOff>
    </xdr:to>
    <xdr:sp macro="" textlink="">
      <xdr:nvSpPr>
        <xdr:cNvPr id="3" name="楕円 2">
          <a:extLst>
            <a:ext uri="{FF2B5EF4-FFF2-40B4-BE49-F238E27FC236}">
              <a16:creationId xmlns:a16="http://schemas.microsoft.com/office/drawing/2014/main" id="{AF557513-1FF8-0FDF-3AE6-024140EE4EA0}"/>
            </a:ext>
          </a:extLst>
        </xdr:cNvPr>
        <xdr:cNvSpPr/>
      </xdr:nvSpPr>
      <xdr:spPr bwMode="auto">
        <a:xfrm>
          <a:off x="10163175" y="7181850"/>
          <a:ext cx="371475" cy="285750"/>
        </a:xfrm>
        <a:prstGeom prst="ellipse">
          <a:avLst/>
        </a:prstGeom>
        <a:noFill/>
        <a:ln w="9525"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47625</xdr:colOff>
      <xdr:row>0</xdr:row>
      <xdr:rowOff>85725</xdr:rowOff>
    </xdr:from>
    <xdr:to>
      <xdr:col>13</xdr:col>
      <xdr:colOff>552450</xdr:colOff>
      <xdr:row>0</xdr:row>
      <xdr:rowOff>485775</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5A591039-A58C-1459-AEE2-C47E1C92889A}"/>
            </a:ext>
          </a:extLst>
        </xdr:cNvPr>
        <xdr:cNvSpPr txBox="1"/>
      </xdr:nvSpPr>
      <xdr:spPr>
        <a:xfrm>
          <a:off x="9429750" y="1800225"/>
          <a:ext cx="1190625" cy="400050"/>
        </a:xfrm>
        <a:prstGeom prst="rect">
          <a:avLst/>
        </a:prstGeom>
        <a:noFill/>
        <a:ln w="6350">
          <a:noFill/>
        </a:ln>
      </xdr:spPr>
      <xdr:txBody>
        <a:bodyPr rot="0" spcFirstLastPara="0" vertOverflow="clip" horzOverflow="clip" vert="wordArtVertRtl" wrap="square" lIns="91440" tIns="45720" rIns="91440" bIns="45720" numCol="1" spcCol="0" rtlCol="0" fromWordArt="0" anchor="t" anchorCtr="0" forceAA="0" compatLnSpc="1">
          <a:prstTxWarp prst="textNoShape">
            <a:avLst/>
          </a:prstTxWarp>
          <a:noAutofit/>
        </a:bodyPr>
        <a:lstStyle/>
        <a:p>
          <a:pPr algn="ctr"/>
          <a:endParaRPr kumimoji="1" lang="ja-JP" altLang="en-US"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10</xdr:col>
      <xdr:colOff>57150</xdr:colOff>
      <xdr:row>6</xdr:row>
      <xdr:rowOff>104775</xdr:rowOff>
    </xdr:from>
    <xdr:to>
      <xdr:col>10</xdr:col>
      <xdr:colOff>593090</xdr:colOff>
      <xdr:row>7</xdr:row>
      <xdr:rowOff>514350</xdr:rowOff>
    </xdr:to>
    <xdr:grpSp>
      <xdr:nvGrpSpPr>
        <xdr:cNvPr id="6" name="グループ化 4">
          <a:extLst>
            <a:ext uri="{FF2B5EF4-FFF2-40B4-BE49-F238E27FC236}">
              <a16:creationId xmlns:a16="http://schemas.microsoft.com/office/drawing/2014/main" id="{8B5BBCBB-6FFA-4071-85F2-1E01E69DB38D}"/>
            </a:ext>
          </a:extLst>
        </xdr:cNvPr>
        <xdr:cNvGrpSpPr/>
      </xdr:nvGrpSpPr>
      <xdr:grpSpPr>
        <a:xfrm>
          <a:off x="7058025" y="2000250"/>
          <a:ext cx="535940" cy="590550"/>
          <a:chOff x="-104784" y="9532"/>
          <a:chExt cx="535980" cy="590952"/>
        </a:xfrm>
      </xdr:grpSpPr>
      <xdr:sp macro="" textlink="">
        <xdr:nvSpPr>
          <xdr:cNvPr id="7" name="テキスト ボックス 2">
            <a:extLst>
              <a:ext uri="{FF2B5EF4-FFF2-40B4-BE49-F238E27FC236}">
                <a16:creationId xmlns:a16="http://schemas.microsoft.com/office/drawing/2014/main" id="{8220C8D2-22CA-FDBF-6488-AC59BF9C755E}"/>
              </a:ext>
            </a:extLst>
          </xdr:cNvPr>
          <xdr:cNvSpPr txBox="1"/>
        </xdr:nvSpPr>
        <xdr:spPr>
          <a:xfrm>
            <a:off x="-104784" y="9532"/>
            <a:ext cx="535980" cy="590952"/>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pPr algn="ctr"/>
            <a:r>
              <a:rPr lang="ja-JP" altLang="en-US" sz="1400" kern="100" spc="-100">
                <a:solidFill>
                  <a:srgbClr val="FF2B01"/>
                </a:solidFill>
                <a:effectLst/>
                <a:latin typeface="HG行書体" panose="03000609000000000000" pitchFamily="65" charset="-128"/>
                <a:ea typeface="HG行書体" panose="03000609000000000000" pitchFamily="65" charset="-128"/>
                <a:cs typeface="Times New Roman" panose="02020603050405020304" pitchFamily="18" charset="0"/>
              </a:rPr>
              <a:t>東京</a:t>
            </a:r>
            <a:endParaRPr lang="en-US" altLang="ja-JP" sz="1400" kern="100" spc="-100">
              <a:solidFill>
                <a:srgbClr val="FF2B01"/>
              </a:solidFill>
              <a:effectLst/>
              <a:latin typeface="HG行書体" panose="03000609000000000000" pitchFamily="65" charset="-128"/>
              <a:ea typeface="HG行書体" panose="03000609000000000000" pitchFamily="65" charset="-128"/>
              <a:cs typeface="Times New Roman" panose="02020603050405020304" pitchFamily="18" charset="0"/>
            </a:endParaRPr>
          </a:p>
          <a:p>
            <a:pPr algn="ctr"/>
            <a:endParaRPr lang="ja-JP" sz="10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sp macro="" textlink="">
        <xdr:nvSpPr>
          <xdr:cNvPr id="8" name="楕円 6">
            <a:extLst>
              <a:ext uri="{FF2B5EF4-FFF2-40B4-BE49-F238E27FC236}">
                <a16:creationId xmlns:a16="http://schemas.microsoft.com/office/drawing/2014/main" id="{BB8524F4-579C-50F8-EA7C-3B1154010A89}"/>
              </a:ext>
            </a:extLst>
          </xdr:cNvPr>
          <xdr:cNvSpPr/>
        </xdr:nvSpPr>
        <xdr:spPr>
          <a:xfrm rot="21267361">
            <a:off x="42376" y="140348"/>
            <a:ext cx="356121" cy="355999"/>
          </a:xfrm>
          <a:prstGeom prst="ellipse">
            <a:avLst/>
          </a:prstGeom>
          <a:noFill/>
          <a:ln w="23495">
            <a:solidFill>
              <a:srgbClr val="FF2B0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184668</xdr:colOff>
      <xdr:row>4</xdr:row>
      <xdr:rowOff>68037</xdr:rowOff>
    </xdr:from>
    <xdr:to>
      <xdr:col>11</xdr:col>
      <xdr:colOff>30531</xdr:colOff>
      <xdr:row>6</xdr:row>
      <xdr:rowOff>172617</xdr:rowOff>
    </xdr:to>
    <xdr:grpSp>
      <xdr:nvGrpSpPr>
        <xdr:cNvPr id="2" name="グループ化 1">
          <a:extLst>
            <a:ext uri="{FF2B5EF4-FFF2-40B4-BE49-F238E27FC236}">
              <a16:creationId xmlns:a16="http://schemas.microsoft.com/office/drawing/2014/main" id="{60C3FB5F-56C6-477B-8ECF-419BBE0D225E}"/>
            </a:ext>
          </a:extLst>
        </xdr:cNvPr>
        <xdr:cNvGrpSpPr/>
      </xdr:nvGrpSpPr>
      <xdr:grpSpPr>
        <a:xfrm>
          <a:off x="6290193" y="1315812"/>
          <a:ext cx="445938" cy="599880"/>
          <a:chOff x="-76206" y="19063"/>
          <a:chExt cx="535980" cy="590952"/>
        </a:xfrm>
      </xdr:grpSpPr>
      <xdr:sp macro="" textlink="">
        <xdr:nvSpPr>
          <xdr:cNvPr id="3" name="テキスト ボックス 2">
            <a:extLst>
              <a:ext uri="{FF2B5EF4-FFF2-40B4-BE49-F238E27FC236}">
                <a16:creationId xmlns:a16="http://schemas.microsoft.com/office/drawing/2014/main" id="{0F582BD7-B492-D2C7-08D8-C754F309F781}"/>
              </a:ext>
            </a:extLst>
          </xdr:cNvPr>
          <xdr:cNvSpPr txBox="1"/>
        </xdr:nvSpPr>
        <xdr:spPr>
          <a:xfrm>
            <a:off x="-76206" y="19063"/>
            <a:ext cx="535980" cy="590952"/>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pPr algn="ctr"/>
            <a:r>
              <a:rPr lang="ja-JP" altLang="en-US" sz="1400" kern="100" spc="-100">
                <a:solidFill>
                  <a:srgbClr val="FF2B01"/>
                </a:solidFill>
                <a:effectLst/>
                <a:latin typeface="游明朝" panose="02020400000000000000" pitchFamily="18" charset="-128"/>
                <a:ea typeface="HGS行書体" panose="03000600000000000000" pitchFamily="66" charset="-128"/>
                <a:cs typeface="Times New Roman" panose="02020603050405020304" pitchFamily="18" charset="0"/>
              </a:rPr>
              <a:t>東京</a:t>
            </a:r>
            <a:endParaRPr lang="ja-JP" sz="10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sp macro="" textlink="">
        <xdr:nvSpPr>
          <xdr:cNvPr id="4" name="楕円 3">
            <a:extLst>
              <a:ext uri="{FF2B5EF4-FFF2-40B4-BE49-F238E27FC236}">
                <a16:creationId xmlns:a16="http://schemas.microsoft.com/office/drawing/2014/main" id="{DA030EDB-208D-972B-B84B-6596BCA44ED8}"/>
              </a:ext>
            </a:extLst>
          </xdr:cNvPr>
          <xdr:cNvSpPr/>
        </xdr:nvSpPr>
        <xdr:spPr>
          <a:xfrm rot="21267361">
            <a:off x="42376" y="140348"/>
            <a:ext cx="356121" cy="355999"/>
          </a:xfrm>
          <a:prstGeom prst="ellipse">
            <a:avLst/>
          </a:prstGeom>
          <a:noFill/>
          <a:ln w="23495">
            <a:solidFill>
              <a:srgbClr val="FF2B0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184668</xdr:colOff>
      <xdr:row>4</xdr:row>
      <xdr:rowOff>68037</xdr:rowOff>
    </xdr:from>
    <xdr:to>
      <xdr:col>11</xdr:col>
      <xdr:colOff>30531</xdr:colOff>
      <xdr:row>6</xdr:row>
      <xdr:rowOff>172617</xdr:rowOff>
    </xdr:to>
    <xdr:grpSp>
      <xdr:nvGrpSpPr>
        <xdr:cNvPr id="2" name="グループ化 1">
          <a:extLst>
            <a:ext uri="{FF2B5EF4-FFF2-40B4-BE49-F238E27FC236}">
              <a16:creationId xmlns:a16="http://schemas.microsoft.com/office/drawing/2014/main" id="{B522CAB7-F89D-4798-898C-2C7B51AD2738}"/>
            </a:ext>
          </a:extLst>
        </xdr:cNvPr>
        <xdr:cNvGrpSpPr/>
      </xdr:nvGrpSpPr>
      <xdr:grpSpPr>
        <a:xfrm>
          <a:off x="6290193" y="1315812"/>
          <a:ext cx="445938" cy="599880"/>
          <a:chOff x="-76206" y="19063"/>
          <a:chExt cx="535980" cy="590952"/>
        </a:xfrm>
      </xdr:grpSpPr>
      <xdr:sp macro="" textlink="">
        <xdr:nvSpPr>
          <xdr:cNvPr id="3" name="テキスト ボックス 2">
            <a:extLst>
              <a:ext uri="{FF2B5EF4-FFF2-40B4-BE49-F238E27FC236}">
                <a16:creationId xmlns:a16="http://schemas.microsoft.com/office/drawing/2014/main" id="{F2253C44-064C-9F26-1524-76358389AE4B}"/>
              </a:ext>
            </a:extLst>
          </xdr:cNvPr>
          <xdr:cNvSpPr txBox="1"/>
        </xdr:nvSpPr>
        <xdr:spPr>
          <a:xfrm>
            <a:off x="-76206" y="19063"/>
            <a:ext cx="535980" cy="590952"/>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pPr algn="ctr"/>
            <a:r>
              <a:rPr lang="ja-JP" altLang="en-US" sz="1400" kern="100" spc="-100">
                <a:solidFill>
                  <a:srgbClr val="FF2B01"/>
                </a:solidFill>
                <a:effectLst/>
                <a:latin typeface="游明朝" panose="02020400000000000000" pitchFamily="18" charset="-128"/>
                <a:ea typeface="HGS行書体" panose="03000600000000000000" pitchFamily="66" charset="-128"/>
                <a:cs typeface="Times New Roman" panose="02020603050405020304" pitchFamily="18" charset="0"/>
              </a:rPr>
              <a:t>東京</a:t>
            </a:r>
            <a:endParaRPr lang="ja-JP" sz="10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sp macro="" textlink="">
        <xdr:nvSpPr>
          <xdr:cNvPr id="4" name="楕円 3">
            <a:extLst>
              <a:ext uri="{FF2B5EF4-FFF2-40B4-BE49-F238E27FC236}">
                <a16:creationId xmlns:a16="http://schemas.microsoft.com/office/drawing/2014/main" id="{B5F9CD6A-C10A-3FAC-B645-C167D61B7568}"/>
              </a:ext>
            </a:extLst>
          </xdr:cNvPr>
          <xdr:cNvSpPr/>
        </xdr:nvSpPr>
        <xdr:spPr>
          <a:xfrm rot="21267361">
            <a:off x="42376" y="140348"/>
            <a:ext cx="356121" cy="355999"/>
          </a:xfrm>
          <a:prstGeom prst="ellipse">
            <a:avLst/>
          </a:prstGeom>
          <a:noFill/>
          <a:ln w="23495">
            <a:solidFill>
              <a:srgbClr val="FF2B0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100262</xdr:colOff>
      <xdr:row>0</xdr:row>
      <xdr:rowOff>120317</xdr:rowOff>
    </xdr:from>
    <xdr:to>
      <xdr:col>13</xdr:col>
      <xdr:colOff>230606</xdr:colOff>
      <xdr:row>2</xdr:row>
      <xdr:rowOff>140368</xdr:rowOff>
    </xdr:to>
    <xdr:sp macro="" textlink="">
      <xdr:nvSpPr>
        <xdr:cNvPr id="2" name="正方形/長方形 1">
          <a:extLst>
            <a:ext uri="{FF2B5EF4-FFF2-40B4-BE49-F238E27FC236}">
              <a16:creationId xmlns:a16="http://schemas.microsoft.com/office/drawing/2014/main" id="{4E847BD4-2843-485B-A936-C212503B7D69}"/>
            </a:ext>
          </a:extLst>
        </xdr:cNvPr>
        <xdr:cNvSpPr/>
      </xdr:nvSpPr>
      <xdr:spPr bwMode="auto">
        <a:xfrm>
          <a:off x="10186736" y="120317"/>
          <a:ext cx="2857502" cy="772025"/>
        </a:xfrm>
        <a:prstGeom prst="rect">
          <a:avLst/>
        </a:prstGeom>
        <a:solidFill>
          <a:schemeClr val="accent5">
            <a:lumMod val="60000"/>
            <a:lumOff val="4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effectLst/>
              <a:latin typeface="Meiryo UI" panose="020B0604030504040204" pitchFamily="50" charset="-128"/>
              <a:ea typeface="Meiryo UI" panose="020B0604030504040204" pitchFamily="50" charset="-128"/>
              <a:cs typeface="Meiryo UI" panose="020B0604030504040204" pitchFamily="50" charset="-128"/>
            </a:rPr>
            <a:t>出張申請入力シートでは書ききれない場合など</a:t>
          </a:r>
          <a:endParaRPr kumimoji="1" lang="en-US" altLang="ja-JP" sz="1100">
            <a:effectLst/>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effectLst/>
              <a:latin typeface="Meiryo UI" panose="020B0604030504040204" pitchFamily="50" charset="-128"/>
              <a:ea typeface="Meiryo UI" panose="020B0604030504040204" pitchFamily="50" charset="-128"/>
              <a:cs typeface="Meiryo UI" panose="020B0604030504040204" pitchFamily="50" charset="-128"/>
            </a:rPr>
            <a:t>必要に応じて記載願います。</a:t>
          </a:r>
          <a:endParaRPr kumimoji="1" lang="ja-JP" altLang="en-US" sz="11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7</xdr:col>
      <xdr:colOff>507999</xdr:colOff>
      <xdr:row>55</xdr:row>
      <xdr:rowOff>95250</xdr:rowOff>
    </xdr:from>
    <xdr:to>
      <xdr:col>7</xdr:col>
      <xdr:colOff>878416</xdr:colOff>
      <xdr:row>56</xdr:row>
      <xdr:rowOff>243417</xdr:rowOff>
    </xdr:to>
    <xdr:sp macro="" textlink="">
      <xdr:nvSpPr>
        <xdr:cNvPr id="3" name="楕円 2">
          <a:extLst>
            <a:ext uri="{FF2B5EF4-FFF2-40B4-BE49-F238E27FC236}">
              <a16:creationId xmlns:a16="http://schemas.microsoft.com/office/drawing/2014/main" id="{C3675B47-6428-4D24-993B-46C1A28BDABA}"/>
            </a:ext>
          </a:extLst>
        </xdr:cNvPr>
        <xdr:cNvSpPr/>
      </xdr:nvSpPr>
      <xdr:spPr>
        <a:xfrm>
          <a:off x="8276166" y="12837583"/>
          <a:ext cx="370417" cy="370417"/>
        </a:xfrm>
        <a:prstGeom prst="ellipse">
          <a:avLst/>
        </a:prstGeom>
        <a:noFill/>
        <a:ln w="12700">
          <a:solidFill>
            <a:srgbClr val="EE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txDef>
      <a:spPr>
        <a:noFill/>
        <a:ln w="6350">
          <a:noFill/>
        </a:ln>
      </a:spPr>
      <a:bodyPr rot="0" spcFirstLastPara="0" vert="eaVert" wrap="square" lIns="91440" tIns="45720" rIns="91440" bIns="45720" numCol="1" spcCol="0" rtlCol="0" fromWordArt="0" anchor="t" anchorCtr="0" forceAA="0" compatLnSpc="1">
        <a:prstTxWarp prst="textNoShape">
          <a:avLst/>
        </a:prstTxWarp>
        <a:noAutofit/>
      </a:bodyPr>
      <a:lstStyle>
        <a:defPPr algn="ctr">
          <a:defRPr sz="1050" kern="100">
            <a:effectLst/>
            <a:latin typeface="游明朝" panose="02020400000000000000" pitchFamily="18" charset="-128"/>
            <a:ea typeface="游明朝" panose="02020400000000000000" pitchFamily="18" charset="-128"/>
            <a:cs typeface="Times New Roman" panose="02020603050405020304" pitchFamily="18" charset="0"/>
          </a:defRPr>
        </a:defPPr>
      </a:lstStyle>
    </a:tx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B24F5-8E1C-484D-A5AA-2B8727380CFB}">
  <dimension ref="A1:C48"/>
  <sheetViews>
    <sheetView workbookViewId="0">
      <pane ySplit="1" topLeftCell="A2" activePane="bottomLeft" state="frozen"/>
      <selection pane="bottomLeft"/>
    </sheetView>
  </sheetViews>
  <sheetFormatPr defaultColWidth="9" defaultRowHeight="13.5"/>
  <cols>
    <col min="1" max="1" width="11.42578125" style="196" customWidth="1"/>
    <col min="2" max="2" width="11.42578125" style="197" customWidth="1"/>
    <col min="3" max="3" width="11.42578125" style="196" customWidth="1"/>
    <col min="4" max="16384" width="9" style="196"/>
  </cols>
  <sheetData>
    <row r="1" spans="1:3" ht="14.25" thickBot="1">
      <c r="A1" s="262" t="s">
        <v>0</v>
      </c>
      <c r="B1" s="263" t="s">
        <v>1</v>
      </c>
      <c r="C1" s="264" t="s">
        <v>2</v>
      </c>
    </row>
    <row r="2" spans="1:3" ht="14.25" thickBot="1">
      <c r="A2" s="265" t="s">
        <v>3</v>
      </c>
      <c r="B2" s="266">
        <v>13000</v>
      </c>
      <c r="C2" s="266">
        <v>2400</v>
      </c>
    </row>
    <row r="3" spans="1:3" ht="14.25" thickBot="1">
      <c r="A3" s="265" t="s">
        <v>4</v>
      </c>
      <c r="B3" s="266">
        <v>11000</v>
      </c>
      <c r="C3" s="266">
        <v>2400</v>
      </c>
    </row>
    <row r="4" spans="1:3" ht="14.25" thickBot="1">
      <c r="A4" s="265" t="s">
        <v>5</v>
      </c>
      <c r="B4" s="266">
        <v>9000</v>
      </c>
      <c r="C4" s="266">
        <v>2400</v>
      </c>
    </row>
    <row r="5" spans="1:3" ht="14.25" thickBot="1">
      <c r="A5" s="265" t="s">
        <v>6</v>
      </c>
      <c r="B5" s="266">
        <v>10000</v>
      </c>
      <c r="C5" s="266">
        <v>2400</v>
      </c>
    </row>
    <row r="6" spans="1:3" ht="14.25" thickBot="1">
      <c r="A6" s="265" t="s">
        <v>7</v>
      </c>
      <c r="B6" s="266">
        <v>11000</v>
      </c>
      <c r="C6" s="266">
        <v>2400</v>
      </c>
    </row>
    <row r="7" spans="1:3" ht="14.25" thickBot="1">
      <c r="A7" s="265" t="s">
        <v>8</v>
      </c>
      <c r="B7" s="266">
        <v>10000</v>
      </c>
      <c r="C7" s="266">
        <v>2400</v>
      </c>
    </row>
    <row r="8" spans="1:3" ht="14.25" thickBot="1">
      <c r="A8" s="265" t="s">
        <v>9</v>
      </c>
      <c r="B8" s="266">
        <v>8000</v>
      </c>
      <c r="C8" s="266">
        <v>2400</v>
      </c>
    </row>
    <row r="9" spans="1:3" ht="14.25" thickBot="1">
      <c r="A9" s="265" t="s">
        <v>10</v>
      </c>
      <c r="B9" s="266">
        <v>11000</v>
      </c>
      <c r="C9" s="266">
        <v>2400</v>
      </c>
    </row>
    <row r="10" spans="1:3" ht="14.25" thickBot="1">
      <c r="A10" s="265" t="s">
        <v>11</v>
      </c>
      <c r="B10" s="266">
        <v>10000</v>
      </c>
      <c r="C10" s="266">
        <v>2400</v>
      </c>
    </row>
    <row r="11" spans="1:3" ht="14.25" thickBot="1">
      <c r="A11" s="265" t="s">
        <v>12</v>
      </c>
      <c r="B11" s="266">
        <v>10000</v>
      </c>
      <c r="C11" s="266">
        <v>2400</v>
      </c>
    </row>
    <row r="12" spans="1:3" ht="14.25" thickBot="1">
      <c r="A12" s="265" t="s">
        <v>13</v>
      </c>
      <c r="B12" s="266">
        <v>19000</v>
      </c>
      <c r="C12" s="266">
        <v>2400</v>
      </c>
    </row>
    <row r="13" spans="1:3" ht="14.25" thickBot="1">
      <c r="A13" s="265" t="s">
        <v>14</v>
      </c>
      <c r="B13" s="266">
        <v>17000</v>
      </c>
      <c r="C13" s="266">
        <v>2400</v>
      </c>
    </row>
    <row r="14" spans="1:3" ht="14.25" thickBot="1">
      <c r="A14" s="265" t="s">
        <v>15</v>
      </c>
      <c r="B14" s="266">
        <v>19000</v>
      </c>
      <c r="C14" s="266">
        <v>2400</v>
      </c>
    </row>
    <row r="15" spans="1:3" ht="14.25" thickBot="1">
      <c r="A15" s="265" t="s">
        <v>16</v>
      </c>
      <c r="B15" s="266">
        <v>16000</v>
      </c>
      <c r="C15" s="266">
        <v>2400</v>
      </c>
    </row>
    <row r="16" spans="1:3" ht="14.25" thickBot="1">
      <c r="A16" s="265" t="s">
        <v>17</v>
      </c>
      <c r="B16" s="266">
        <v>16000</v>
      </c>
      <c r="C16" s="266">
        <v>2400</v>
      </c>
    </row>
    <row r="17" spans="1:3" ht="14.25" thickBot="1">
      <c r="A17" s="265" t="s">
        <v>18</v>
      </c>
      <c r="B17" s="266">
        <v>11000</v>
      </c>
      <c r="C17" s="266">
        <v>2400</v>
      </c>
    </row>
    <row r="18" spans="1:3" ht="14.25" thickBot="1">
      <c r="A18" s="265" t="s">
        <v>19</v>
      </c>
      <c r="B18" s="266">
        <v>9000</v>
      </c>
      <c r="C18" s="266">
        <v>2400</v>
      </c>
    </row>
    <row r="19" spans="1:3" ht="14.25" thickBot="1">
      <c r="A19" s="265" t="s">
        <v>20</v>
      </c>
      <c r="B19" s="266">
        <v>10000</v>
      </c>
      <c r="C19" s="266">
        <v>2400</v>
      </c>
    </row>
    <row r="20" spans="1:3" ht="14.25" thickBot="1">
      <c r="A20" s="265" t="s">
        <v>21</v>
      </c>
      <c r="B20" s="266">
        <v>12000</v>
      </c>
      <c r="C20" s="266">
        <v>2400</v>
      </c>
    </row>
    <row r="21" spans="1:3" ht="14.25" thickBot="1">
      <c r="A21" s="265" t="s">
        <v>22</v>
      </c>
      <c r="B21" s="266">
        <v>11000</v>
      </c>
      <c r="C21" s="266">
        <v>2400</v>
      </c>
    </row>
    <row r="22" spans="1:3" ht="14.25" thickBot="1">
      <c r="A22" s="265" t="s">
        <v>23</v>
      </c>
      <c r="B22" s="266">
        <v>13000</v>
      </c>
      <c r="C22" s="266">
        <v>2400</v>
      </c>
    </row>
    <row r="23" spans="1:3" ht="14.25" thickBot="1">
      <c r="A23" s="265" t="s">
        <v>24</v>
      </c>
      <c r="B23" s="266">
        <v>9000</v>
      </c>
      <c r="C23" s="266">
        <v>2400</v>
      </c>
    </row>
    <row r="24" spans="1:3" ht="14.25" thickBot="1">
      <c r="A24" s="265" t="s">
        <v>25</v>
      </c>
      <c r="B24" s="266">
        <v>11000</v>
      </c>
      <c r="C24" s="266">
        <v>2400</v>
      </c>
    </row>
    <row r="25" spans="1:3" ht="14.25" thickBot="1">
      <c r="A25" s="265" t="s">
        <v>26</v>
      </c>
      <c r="B25" s="266">
        <v>9000</v>
      </c>
      <c r="C25" s="266">
        <v>2400</v>
      </c>
    </row>
    <row r="26" spans="1:3" ht="14.25" thickBot="1">
      <c r="A26" s="265" t="s">
        <v>27</v>
      </c>
      <c r="B26" s="266">
        <v>11000</v>
      </c>
      <c r="C26" s="266">
        <v>2400</v>
      </c>
    </row>
    <row r="27" spans="1:3" ht="14.25" thickBot="1">
      <c r="A27" s="265" t="s">
        <v>28</v>
      </c>
      <c r="B27" s="266">
        <v>19000</v>
      </c>
      <c r="C27" s="266">
        <v>2400</v>
      </c>
    </row>
    <row r="28" spans="1:3" ht="14.25" thickBot="1">
      <c r="A28" s="265" t="s">
        <v>29</v>
      </c>
      <c r="B28" s="266">
        <v>13000</v>
      </c>
      <c r="C28" s="266">
        <v>2400</v>
      </c>
    </row>
    <row r="29" spans="1:3" ht="14.25" thickBot="1">
      <c r="A29" s="265" t="s">
        <v>30</v>
      </c>
      <c r="B29" s="266">
        <v>12000</v>
      </c>
      <c r="C29" s="266">
        <v>2400</v>
      </c>
    </row>
    <row r="30" spans="1:3" ht="14.25" thickBot="1">
      <c r="A30" s="265" t="s">
        <v>31</v>
      </c>
      <c r="B30" s="266">
        <v>11000</v>
      </c>
      <c r="C30" s="266">
        <v>2400</v>
      </c>
    </row>
    <row r="31" spans="1:3" ht="14.25" thickBot="1">
      <c r="A31" s="265" t="s">
        <v>32</v>
      </c>
      <c r="B31" s="266">
        <v>11000</v>
      </c>
      <c r="C31" s="266">
        <v>2400</v>
      </c>
    </row>
    <row r="32" spans="1:3" ht="14.25" thickBot="1">
      <c r="A32" s="265" t="s">
        <v>33</v>
      </c>
      <c r="B32" s="266">
        <v>8000</v>
      </c>
      <c r="C32" s="266">
        <v>2400</v>
      </c>
    </row>
    <row r="33" spans="1:3" ht="14.25" thickBot="1">
      <c r="A33" s="265" t="s">
        <v>34</v>
      </c>
      <c r="B33" s="266">
        <v>9000</v>
      </c>
      <c r="C33" s="266">
        <v>2400</v>
      </c>
    </row>
    <row r="34" spans="1:3" ht="14.25" thickBot="1">
      <c r="A34" s="265" t="s">
        <v>35</v>
      </c>
      <c r="B34" s="266">
        <v>10000</v>
      </c>
      <c r="C34" s="266">
        <v>2400</v>
      </c>
    </row>
    <row r="35" spans="1:3" ht="14.25" thickBot="1">
      <c r="A35" s="265" t="s">
        <v>36</v>
      </c>
      <c r="B35" s="266">
        <v>13000</v>
      </c>
      <c r="C35" s="266">
        <v>2400</v>
      </c>
    </row>
    <row r="36" spans="1:3" ht="14.25" thickBot="1">
      <c r="A36" s="265" t="s">
        <v>37</v>
      </c>
      <c r="B36" s="266">
        <v>8000</v>
      </c>
      <c r="C36" s="266">
        <v>2400</v>
      </c>
    </row>
    <row r="37" spans="1:3" ht="14.25" thickBot="1">
      <c r="A37" s="265" t="s">
        <v>38</v>
      </c>
      <c r="B37" s="266">
        <v>10000</v>
      </c>
      <c r="C37" s="266">
        <v>2400</v>
      </c>
    </row>
    <row r="38" spans="1:3" ht="14.25" thickBot="1">
      <c r="A38" s="265" t="s">
        <v>39</v>
      </c>
      <c r="B38" s="266">
        <v>15000</v>
      </c>
      <c r="C38" s="266">
        <v>2400</v>
      </c>
    </row>
    <row r="39" spans="1:3" ht="14.25" thickBot="1">
      <c r="A39" s="265" t="s">
        <v>40</v>
      </c>
      <c r="B39" s="266">
        <v>10000</v>
      </c>
      <c r="C39" s="266">
        <v>2400</v>
      </c>
    </row>
    <row r="40" spans="1:3" ht="14.25" thickBot="1">
      <c r="A40" s="265" t="s">
        <v>41</v>
      </c>
      <c r="B40" s="266">
        <v>11000</v>
      </c>
      <c r="C40" s="266">
        <v>2400</v>
      </c>
    </row>
    <row r="41" spans="1:3" ht="14.25" thickBot="1">
      <c r="A41" s="265" t="s">
        <v>42</v>
      </c>
      <c r="B41" s="266">
        <v>18000</v>
      </c>
      <c r="C41" s="266">
        <v>2400</v>
      </c>
    </row>
    <row r="42" spans="1:3" ht="14.25" thickBot="1">
      <c r="A42" s="265" t="s">
        <v>43</v>
      </c>
      <c r="B42" s="266">
        <v>11000</v>
      </c>
      <c r="C42" s="266">
        <v>2400</v>
      </c>
    </row>
    <row r="43" spans="1:3" ht="14.25" thickBot="1">
      <c r="A43" s="265" t="s">
        <v>44</v>
      </c>
      <c r="B43" s="266">
        <v>11000</v>
      </c>
      <c r="C43" s="266">
        <v>2400</v>
      </c>
    </row>
    <row r="44" spans="1:3" ht="14.25" thickBot="1">
      <c r="A44" s="265" t="s">
        <v>45</v>
      </c>
      <c r="B44" s="266">
        <v>14000</v>
      </c>
      <c r="C44" s="266">
        <v>2400</v>
      </c>
    </row>
    <row r="45" spans="1:3" ht="14.25" thickBot="1">
      <c r="A45" s="265" t="s">
        <v>46</v>
      </c>
      <c r="B45" s="266">
        <v>11000</v>
      </c>
      <c r="C45" s="266">
        <v>2400</v>
      </c>
    </row>
    <row r="46" spans="1:3" ht="14.25" thickBot="1">
      <c r="A46" s="265" t="s">
        <v>47</v>
      </c>
      <c r="B46" s="266">
        <v>12000</v>
      </c>
      <c r="C46" s="266">
        <v>2400</v>
      </c>
    </row>
    <row r="47" spans="1:3" ht="14.25" thickBot="1">
      <c r="A47" s="265" t="s">
        <v>48</v>
      </c>
      <c r="B47" s="266">
        <v>12000</v>
      </c>
      <c r="C47" s="266">
        <v>2400</v>
      </c>
    </row>
    <row r="48" spans="1:3" ht="14.25" thickBot="1">
      <c r="A48" s="265" t="s">
        <v>49</v>
      </c>
      <c r="B48" s="266">
        <v>11000</v>
      </c>
      <c r="C48" s="266">
        <v>2400</v>
      </c>
    </row>
  </sheetData>
  <autoFilter ref="A1:C1" xr:uid="{8D9049FD-963A-4B10-B228-EFC1BC33DE6A}"/>
  <phoneticPr fontId="69"/>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pageSetUpPr fitToPage="1"/>
  </sheetPr>
  <dimension ref="A1:I62"/>
  <sheetViews>
    <sheetView view="pageBreakPreview" zoomScale="90" zoomScaleNormal="86" zoomScaleSheetLayoutView="90" workbookViewId="0">
      <selection activeCell="B4" sqref="B4:B6"/>
    </sheetView>
  </sheetViews>
  <sheetFormatPr defaultColWidth="9" defaultRowHeight="22.5" customHeight="1"/>
  <cols>
    <col min="1" max="1" width="1.85546875" style="27" customWidth="1"/>
    <col min="2" max="2" width="13.42578125" style="28" customWidth="1"/>
    <col min="3" max="3" width="2.42578125" style="27" customWidth="1"/>
    <col min="4" max="4" width="13.42578125" style="28" customWidth="1"/>
    <col min="5" max="5" width="6.42578125" style="27" customWidth="1"/>
    <col min="6" max="6" width="38.42578125" style="27" customWidth="1"/>
    <col min="7" max="7" width="25.42578125" style="27" customWidth="1"/>
    <col min="8" max="8" width="28.5703125" style="27" customWidth="1"/>
    <col min="9" max="9" width="0.5703125" style="27" customWidth="1"/>
    <col min="10" max="16384" width="9" style="27"/>
  </cols>
  <sheetData>
    <row r="1" spans="1:9" ht="22.5" customHeight="1">
      <c r="A1" s="29" t="s">
        <v>406</v>
      </c>
    </row>
    <row r="2" spans="1:9" ht="36" customHeight="1">
      <c r="A2" s="839" t="s">
        <v>407</v>
      </c>
      <c r="B2" s="1550"/>
      <c r="C2" s="1550"/>
      <c r="D2" s="1550"/>
      <c r="E2" s="1550"/>
      <c r="F2" s="1550"/>
      <c r="G2" s="1550"/>
      <c r="H2" s="1550"/>
      <c r="I2" s="839"/>
    </row>
    <row r="3" spans="1:9" ht="36" customHeight="1">
      <c r="A3" s="840"/>
      <c r="B3" s="1551" t="s">
        <v>408</v>
      </c>
      <c r="C3" s="1552"/>
      <c r="D3" s="1553"/>
      <c r="E3" s="1554" t="s">
        <v>409</v>
      </c>
      <c r="F3" s="1554" t="s">
        <v>410</v>
      </c>
      <c r="G3" s="1554" t="s">
        <v>411</v>
      </c>
      <c r="H3" s="1554" t="s">
        <v>412</v>
      </c>
      <c r="I3" s="849"/>
    </row>
    <row r="4" spans="1:9" ht="17.25" customHeight="1">
      <c r="A4" s="840"/>
      <c r="B4" s="1555"/>
      <c r="C4" s="1556"/>
      <c r="D4" s="1557"/>
      <c r="E4" s="1558" t="str">
        <f>IF(B4="","",1+(DATEDIF(B4,D4,"d")))</f>
        <v/>
      </c>
      <c r="F4" s="1559"/>
      <c r="G4" s="1559"/>
      <c r="H4" s="1560"/>
      <c r="I4" s="849"/>
    </row>
    <row r="5" spans="1:9" ht="17.25" customHeight="1">
      <c r="A5" s="840"/>
      <c r="B5" s="838"/>
      <c r="C5" s="46" t="s">
        <v>253</v>
      </c>
      <c r="D5" s="844"/>
      <c r="E5" s="845"/>
      <c r="F5" s="842"/>
      <c r="G5" s="842"/>
      <c r="H5" s="847"/>
      <c r="I5" s="849"/>
    </row>
    <row r="6" spans="1:9" ht="17.25" customHeight="1">
      <c r="A6" s="840"/>
      <c r="B6" s="1561"/>
      <c r="C6" s="1562"/>
      <c r="D6" s="1563"/>
      <c r="E6" s="1564"/>
      <c r="F6" s="1565"/>
      <c r="G6" s="1565"/>
      <c r="H6" s="1566"/>
      <c r="I6" s="849"/>
    </row>
    <row r="7" spans="1:9" ht="17.25" customHeight="1">
      <c r="A7" s="840"/>
      <c r="B7" s="1555"/>
      <c r="C7" s="1556"/>
      <c r="D7" s="1557"/>
      <c r="E7" s="1558" t="str">
        <f>IF(B7="","",1+(DATEDIF(B7,D7,"d")))</f>
        <v/>
      </c>
      <c r="F7" s="1559"/>
      <c r="G7" s="1559"/>
      <c r="H7" s="1560"/>
      <c r="I7" s="849"/>
    </row>
    <row r="8" spans="1:9" ht="17.25" customHeight="1">
      <c r="A8" s="840"/>
      <c r="B8" s="838"/>
      <c r="C8" s="46" t="s">
        <v>253</v>
      </c>
      <c r="D8" s="844"/>
      <c r="E8" s="845"/>
      <c r="F8" s="842"/>
      <c r="G8" s="842"/>
      <c r="H8" s="847"/>
      <c r="I8" s="849"/>
    </row>
    <row r="9" spans="1:9" ht="17.25" customHeight="1">
      <c r="A9" s="840"/>
      <c r="B9" s="1561"/>
      <c r="C9" s="1562"/>
      <c r="D9" s="1563"/>
      <c r="E9" s="1564"/>
      <c r="F9" s="1565"/>
      <c r="G9" s="1565"/>
      <c r="H9" s="1566"/>
      <c r="I9" s="849"/>
    </row>
    <row r="10" spans="1:9" ht="17.25" customHeight="1">
      <c r="A10" s="840"/>
      <c r="B10" s="1555"/>
      <c r="C10" s="1556"/>
      <c r="D10" s="1557"/>
      <c r="E10" s="1558" t="str">
        <f>IF(B10="","",1+(DATEDIF(B10,D10,"d")))</f>
        <v/>
      </c>
      <c r="F10" s="1559"/>
      <c r="G10" s="1559"/>
      <c r="H10" s="1560"/>
      <c r="I10" s="849"/>
    </row>
    <row r="11" spans="1:9" ht="17.25" customHeight="1">
      <c r="A11" s="840"/>
      <c r="B11" s="838"/>
      <c r="C11" s="46" t="s">
        <v>253</v>
      </c>
      <c r="D11" s="844"/>
      <c r="E11" s="845"/>
      <c r="F11" s="842"/>
      <c r="G11" s="842"/>
      <c r="H11" s="847"/>
      <c r="I11" s="849"/>
    </row>
    <row r="12" spans="1:9" ht="17.25" customHeight="1">
      <c r="A12" s="840"/>
      <c r="B12" s="1561"/>
      <c r="C12" s="1562"/>
      <c r="D12" s="1563"/>
      <c r="E12" s="1564"/>
      <c r="F12" s="1565"/>
      <c r="G12" s="1565"/>
      <c r="H12" s="1566"/>
      <c r="I12" s="849"/>
    </row>
    <row r="13" spans="1:9" ht="17.25" customHeight="1">
      <c r="A13" s="840"/>
      <c r="B13" s="1567" t="s">
        <v>413</v>
      </c>
      <c r="C13" s="1568"/>
      <c r="D13" s="1569" t="s">
        <v>413</v>
      </c>
      <c r="E13" s="1570"/>
      <c r="F13" s="1571"/>
      <c r="G13" s="1571"/>
      <c r="H13" s="1572"/>
      <c r="I13" s="849"/>
    </row>
    <row r="14" spans="1:9" ht="17.25" customHeight="1">
      <c r="A14" s="840"/>
      <c r="B14" s="836"/>
      <c r="C14" s="47" t="s">
        <v>253</v>
      </c>
      <c r="D14" s="837"/>
      <c r="E14" s="835"/>
      <c r="F14" s="843"/>
      <c r="G14" s="843"/>
      <c r="H14" s="848"/>
      <c r="I14" s="849"/>
    </row>
    <row r="15" spans="1:9" ht="17.25" customHeight="1">
      <c r="A15" s="840"/>
      <c r="B15" s="1573"/>
      <c r="C15" s="1574"/>
      <c r="D15" s="1575"/>
      <c r="E15" s="1576"/>
      <c r="F15" s="1577"/>
      <c r="G15" s="1577"/>
      <c r="H15" s="1578"/>
      <c r="I15" s="849"/>
    </row>
    <row r="16" spans="1:9" ht="17.25" customHeight="1">
      <c r="A16" s="840"/>
      <c r="B16" s="1567" t="s">
        <v>413</v>
      </c>
      <c r="C16" s="1568"/>
      <c r="D16" s="1569" t="s">
        <v>413</v>
      </c>
      <c r="E16" s="1570"/>
      <c r="F16" s="1571"/>
      <c r="G16" s="1571"/>
      <c r="H16" s="1572"/>
      <c r="I16" s="849"/>
    </row>
    <row r="17" spans="1:9" ht="17.25" customHeight="1">
      <c r="A17" s="840"/>
      <c r="B17" s="836"/>
      <c r="C17" s="47" t="s">
        <v>253</v>
      </c>
      <c r="D17" s="837"/>
      <c r="E17" s="835"/>
      <c r="F17" s="843"/>
      <c r="G17" s="843"/>
      <c r="H17" s="848"/>
      <c r="I17" s="849"/>
    </row>
    <row r="18" spans="1:9" ht="17.25" customHeight="1">
      <c r="A18" s="840"/>
      <c r="B18" s="1573"/>
      <c r="C18" s="1574"/>
      <c r="D18" s="1575"/>
      <c r="E18" s="1576"/>
      <c r="F18" s="1577"/>
      <c r="G18" s="1577"/>
      <c r="H18" s="1578"/>
      <c r="I18" s="849"/>
    </row>
    <row r="19" spans="1:9" ht="17.25" customHeight="1">
      <c r="A19" s="840"/>
      <c r="B19" s="1567" t="s">
        <v>413</v>
      </c>
      <c r="C19" s="1568"/>
      <c r="D19" s="1569" t="s">
        <v>413</v>
      </c>
      <c r="E19" s="1570"/>
      <c r="F19" s="1571"/>
      <c r="G19" s="1571"/>
      <c r="H19" s="1572"/>
      <c r="I19" s="849"/>
    </row>
    <row r="20" spans="1:9" ht="17.25" customHeight="1">
      <c r="A20" s="840"/>
      <c r="B20" s="836"/>
      <c r="C20" s="47" t="s">
        <v>253</v>
      </c>
      <c r="D20" s="837"/>
      <c r="E20" s="835"/>
      <c r="F20" s="843"/>
      <c r="G20" s="843"/>
      <c r="H20" s="848"/>
      <c r="I20" s="849"/>
    </row>
    <row r="21" spans="1:9" ht="17.25" customHeight="1">
      <c r="A21" s="840"/>
      <c r="B21" s="1573"/>
      <c r="C21" s="1574"/>
      <c r="D21" s="1575"/>
      <c r="E21" s="1576"/>
      <c r="F21" s="1577"/>
      <c r="G21" s="1577"/>
      <c r="H21" s="1578"/>
      <c r="I21" s="849"/>
    </row>
    <row r="22" spans="1:9" ht="17.25" customHeight="1">
      <c r="A22" s="840"/>
      <c r="B22" s="1567" t="s">
        <v>413</v>
      </c>
      <c r="C22" s="1568"/>
      <c r="D22" s="1569" t="s">
        <v>413</v>
      </c>
      <c r="E22" s="1570"/>
      <c r="F22" s="1571"/>
      <c r="G22" s="1571"/>
      <c r="H22" s="1572"/>
      <c r="I22" s="849"/>
    </row>
    <row r="23" spans="1:9" ht="17.25" customHeight="1">
      <c r="A23" s="840"/>
      <c r="B23" s="836"/>
      <c r="C23" s="47" t="s">
        <v>253</v>
      </c>
      <c r="D23" s="837"/>
      <c r="E23" s="835"/>
      <c r="F23" s="843"/>
      <c r="G23" s="843"/>
      <c r="H23" s="848"/>
      <c r="I23" s="849"/>
    </row>
    <row r="24" spans="1:9" ht="17.25" customHeight="1">
      <c r="A24" s="840"/>
      <c r="B24" s="1573"/>
      <c r="C24" s="1574"/>
      <c r="D24" s="1575"/>
      <c r="E24" s="1576"/>
      <c r="F24" s="1577"/>
      <c r="G24" s="1577"/>
      <c r="H24" s="1578"/>
      <c r="I24" s="849"/>
    </row>
    <row r="25" spans="1:9" ht="17.25" customHeight="1">
      <c r="A25" s="840"/>
      <c r="B25" s="1567" t="s">
        <v>413</v>
      </c>
      <c r="C25" s="1568"/>
      <c r="D25" s="1569" t="s">
        <v>413</v>
      </c>
      <c r="E25" s="1570"/>
      <c r="F25" s="1571"/>
      <c r="G25" s="1571"/>
      <c r="H25" s="1572"/>
      <c r="I25" s="849"/>
    </row>
    <row r="26" spans="1:9" ht="17.25" customHeight="1">
      <c r="A26" s="840"/>
      <c r="B26" s="836"/>
      <c r="C26" s="47" t="s">
        <v>253</v>
      </c>
      <c r="D26" s="837"/>
      <c r="E26" s="835"/>
      <c r="F26" s="843"/>
      <c r="G26" s="843"/>
      <c r="H26" s="848"/>
      <c r="I26" s="849"/>
    </row>
    <row r="27" spans="1:9" ht="17.25" customHeight="1">
      <c r="A27" s="840"/>
      <c r="B27" s="1573"/>
      <c r="C27" s="1574"/>
      <c r="D27" s="1575"/>
      <c r="E27" s="1576"/>
      <c r="F27" s="1577"/>
      <c r="G27" s="1577"/>
      <c r="H27" s="1578"/>
      <c r="I27" s="849"/>
    </row>
    <row r="28" spans="1:9" ht="17.25" customHeight="1">
      <c r="A28" s="840"/>
      <c r="B28" s="1567" t="s">
        <v>413</v>
      </c>
      <c r="C28" s="1568"/>
      <c r="D28" s="1569" t="s">
        <v>413</v>
      </c>
      <c r="E28" s="1570"/>
      <c r="F28" s="1571"/>
      <c r="G28" s="1571"/>
      <c r="H28" s="1572"/>
      <c r="I28" s="849"/>
    </row>
    <row r="29" spans="1:9" ht="17.25" customHeight="1">
      <c r="A29" s="840"/>
      <c r="B29" s="836"/>
      <c r="C29" s="47" t="s">
        <v>253</v>
      </c>
      <c r="D29" s="837"/>
      <c r="E29" s="835"/>
      <c r="F29" s="843"/>
      <c r="G29" s="843"/>
      <c r="H29" s="848"/>
      <c r="I29" s="849"/>
    </row>
    <row r="30" spans="1:9" ht="17.25" customHeight="1">
      <c r="A30" s="840"/>
      <c r="B30" s="1573"/>
      <c r="C30" s="1574"/>
      <c r="D30" s="1575"/>
      <c r="E30" s="1576"/>
      <c r="F30" s="1577"/>
      <c r="G30" s="1577"/>
      <c r="H30" s="1578"/>
      <c r="I30" s="849"/>
    </row>
    <row r="31" spans="1:9" ht="17.25" customHeight="1">
      <c r="A31" s="840"/>
      <c r="B31" s="1567" t="s">
        <v>413</v>
      </c>
      <c r="C31" s="1568"/>
      <c r="D31" s="1569" t="s">
        <v>413</v>
      </c>
      <c r="E31" s="1570"/>
      <c r="F31" s="1571"/>
      <c r="G31" s="1571"/>
      <c r="H31" s="1572"/>
      <c r="I31" s="849"/>
    </row>
    <row r="32" spans="1:9" ht="17.25" customHeight="1">
      <c r="A32" s="840"/>
      <c r="B32" s="836"/>
      <c r="C32" s="47" t="s">
        <v>253</v>
      </c>
      <c r="D32" s="837"/>
      <c r="E32" s="835"/>
      <c r="F32" s="843"/>
      <c r="G32" s="843"/>
      <c r="H32" s="848"/>
      <c r="I32" s="849"/>
    </row>
    <row r="33" spans="1:9" ht="17.25" customHeight="1">
      <c r="A33" s="840"/>
      <c r="B33" s="1573"/>
      <c r="C33" s="1574"/>
      <c r="D33" s="1575"/>
      <c r="E33" s="1576"/>
      <c r="F33" s="1577"/>
      <c r="G33" s="1577"/>
      <c r="H33" s="1578"/>
      <c r="I33" s="849"/>
    </row>
    <row r="34" spans="1:9" ht="17.25" customHeight="1">
      <c r="A34" s="840"/>
      <c r="B34" s="1567" t="s">
        <v>413</v>
      </c>
      <c r="C34" s="1568"/>
      <c r="D34" s="1569" t="s">
        <v>413</v>
      </c>
      <c r="E34" s="1570"/>
      <c r="F34" s="1571"/>
      <c r="G34" s="1571"/>
      <c r="H34" s="1572"/>
      <c r="I34" s="849"/>
    </row>
    <row r="35" spans="1:9" ht="17.25" customHeight="1">
      <c r="A35" s="840"/>
      <c r="B35" s="836"/>
      <c r="C35" s="47" t="s">
        <v>253</v>
      </c>
      <c r="D35" s="837"/>
      <c r="E35" s="835"/>
      <c r="F35" s="843"/>
      <c r="G35" s="843"/>
      <c r="H35" s="848"/>
      <c r="I35" s="849"/>
    </row>
    <row r="36" spans="1:9" ht="17.25" customHeight="1">
      <c r="A36" s="840"/>
      <c r="B36" s="1573"/>
      <c r="C36" s="1574"/>
      <c r="D36" s="1575"/>
      <c r="E36" s="1576"/>
      <c r="F36" s="1577"/>
      <c r="G36" s="1577"/>
      <c r="H36" s="1578"/>
      <c r="I36" s="849"/>
    </row>
    <row r="37" spans="1:9" ht="17.25" customHeight="1">
      <c r="A37" s="840"/>
      <c r="B37" s="1567" t="s">
        <v>413</v>
      </c>
      <c r="C37" s="1568"/>
      <c r="D37" s="1569" t="s">
        <v>413</v>
      </c>
      <c r="E37" s="1570"/>
      <c r="F37" s="1571"/>
      <c r="G37" s="1571"/>
      <c r="H37" s="1572"/>
      <c r="I37" s="849"/>
    </row>
    <row r="38" spans="1:9" ht="17.25" customHeight="1">
      <c r="A38" s="840"/>
      <c r="B38" s="836"/>
      <c r="C38" s="47" t="s">
        <v>253</v>
      </c>
      <c r="D38" s="837"/>
      <c r="E38" s="835"/>
      <c r="F38" s="843"/>
      <c r="G38" s="843"/>
      <c r="H38" s="848"/>
      <c r="I38" s="849"/>
    </row>
    <row r="39" spans="1:9" ht="17.25" customHeight="1">
      <c r="A39" s="840"/>
      <c r="B39" s="1573"/>
      <c r="C39" s="1574"/>
      <c r="D39" s="1575"/>
      <c r="E39" s="1576"/>
      <c r="F39" s="1577"/>
      <c r="G39" s="1577"/>
      <c r="H39" s="1578"/>
      <c r="I39" s="849"/>
    </row>
    <row r="40" spans="1:9" ht="17.25" customHeight="1">
      <c r="A40" s="840"/>
      <c r="B40" s="1567" t="s">
        <v>413</v>
      </c>
      <c r="C40" s="1568"/>
      <c r="D40" s="1569" t="s">
        <v>413</v>
      </c>
      <c r="E40" s="1570"/>
      <c r="F40" s="1571"/>
      <c r="G40" s="1571"/>
      <c r="H40" s="1572"/>
      <c r="I40" s="849"/>
    </row>
    <row r="41" spans="1:9" ht="17.25" customHeight="1">
      <c r="A41" s="840"/>
      <c r="B41" s="836"/>
      <c r="C41" s="47" t="s">
        <v>253</v>
      </c>
      <c r="D41" s="837"/>
      <c r="E41" s="835"/>
      <c r="F41" s="843"/>
      <c r="G41" s="843"/>
      <c r="H41" s="848"/>
      <c r="I41" s="849"/>
    </row>
    <row r="42" spans="1:9" ht="17.25" customHeight="1">
      <c r="A42" s="840"/>
      <c r="B42" s="1573"/>
      <c r="C42" s="1574"/>
      <c r="D42" s="1575"/>
      <c r="E42" s="1576"/>
      <c r="F42" s="1577"/>
      <c r="G42" s="1577"/>
      <c r="H42" s="1578"/>
      <c r="I42" s="849"/>
    </row>
    <row r="43" spans="1:9" ht="17.25" customHeight="1">
      <c r="A43" s="840"/>
      <c r="B43" s="1567" t="s">
        <v>413</v>
      </c>
      <c r="C43" s="1568"/>
      <c r="D43" s="1569" t="s">
        <v>413</v>
      </c>
      <c r="E43" s="1570"/>
      <c r="F43" s="1571"/>
      <c r="G43" s="1571"/>
      <c r="H43" s="1572"/>
      <c r="I43" s="849"/>
    </row>
    <row r="44" spans="1:9" ht="17.25" customHeight="1">
      <c r="A44" s="840"/>
      <c r="B44" s="836"/>
      <c r="C44" s="47" t="s">
        <v>253</v>
      </c>
      <c r="D44" s="837"/>
      <c r="E44" s="835"/>
      <c r="F44" s="843"/>
      <c r="G44" s="843"/>
      <c r="H44" s="848"/>
      <c r="I44" s="849"/>
    </row>
    <row r="45" spans="1:9" ht="17.25" customHeight="1">
      <c r="A45" s="840"/>
      <c r="B45" s="1573"/>
      <c r="C45" s="1574"/>
      <c r="D45" s="1575"/>
      <c r="E45" s="1576"/>
      <c r="F45" s="1577"/>
      <c r="G45" s="1577"/>
      <c r="H45" s="1578"/>
      <c r="I45" s="849"/>
    </row>
    <row r="46" spans="1:9" ht="17.25" customHeight="1">
      <c r="A46" s="840"/>
      <c r="B46" s="1567" t="s">
        <v>413</v>
      </c>
      <c r="C46" s="1568"/>
      <c r="D46" s="1569" t="s">
        <v>413</v>
      </c>
      <c r="E46" s="1570"/>
      <c r="F46" s="1571"/>
      <c r="G46" s="1571"/>
      <c r="H46" s="1572"/>
      <c r="I46" s="849"/>
    </row>
    <row r="47" spans="1:9" ht="17.25" customHeight="1">
      <c r="A47" s="840"/>
      <c r="B47" s="836"/>
      <c r="C47" s="47" t="s">
        <v>253</v>
      </c>
      <c r="D47" s="837"/>
      <c r="E47" s="835"/>
      <c r="F47" s="843"/>
      <c r="G47" s="843"/>
      <c r="H47" s="848"/>
      <c r="I47" s="849"/>
    </row>
    <row r="48" spans="1:9" ht="17.25" customHeight="1">
      <c r="A48" s="840"/>
      <c r="B48" s="1573"/>
      <c r="C48" s="1574"/>
      <c r="D48" s="1575"/>
      <c r="E48" s="1576"/>
      <c r="F48" s="1577"/>
      <c r="G48" s="1577"/>
      <c r="H48" s="1578"/>
      <c r="I48" s="849"/>
    </row>
    <row r="49" spans="1:9" ht="17.25" customHeight="1">
      <c r="A49" s="840"/>
      <c r="B49" s="1567" t="s">
        <v>413</v>
      </c>
      <c r="C49" s="1568"/>
      <c r="D49" s="1569" t="s">
        <v>413</v>
      </c>
      <c r="E49" s="1570"/>
      <c r="F49" s="1571"/>
      <c r="G49" s="1571"/>
      <c r="H49" s="1572"/>
      <c r="I49" s="849"/>
    </row>
    <row r="50" spans="1:9" ht="17.25" customHeight="1">
      <c r="A50" s="840"/>
      <c r="B50" s="836"/>
      <c r="C50" s="47" t="s">
        <v>253</v>
      </c>
      <c r="D50" s="837"/>
      <c r="E50" s="835"/>
      <c r="F50" s="843"/>
      <c r="G50" s="843"/>
      <c r="H50" s="848"/>
      <c r="I50" s="849"/>
    </row>
    <row r="51" spans="1:9" ht="17.25" customHeight="1">
      <c r="A51" s="840"/>
      <c r="B51" s="1573"/>
      <c r="C51" s="1574"/>
      <c r="D51" s="1575"/>
      <c r="E51" s="1576"/>
      <c r="F51" s="1577"/>
      <c r="G51" s="1577"/>
      <c r="H51" s="1578"/>
      <c r="I51" s="849"/>
    </row>
    <row r="52" spans="1:9" ht="4.5" customHeight="1">
      <c r="A52" s="30"/>
      <c r="B52" s="31"/>
      <c r="C52" s="32"/>
      <c r="D52" s="31"/>
      <c r="E52" s="32"/>
      <c r="F52" s="32"/>
      <c r="G52" s="32"/>
      <c r="H52" s="32"/>
      <c r="I52" s="30"/>
    </row>
    <row r="53" spans="1:9" ht="27.75" customHeight="1">
      <c r="A53" s="30"/>
      <c r="B53" s="858" t="s">
        <v>414</v>
      </c>
      <c r="C53" s="858"/>
      <c r="D53" s="858"/>
      <c r="E53" s="858"/>
      <c r="F53" s="858"/>
      <c r="G53" s="1579" t="s">
        <v>415</v>
      </c>
      <c r="H53" s="1580"/>
      <c r="I53" s="30"/>
    </row>
    <row r="54" spans="1:9" ht="20.25" customHeight="1">
      <c r="A54" s="33"/>
      <c r="B54" s="858"/>
      <c r="C54" s="858"/>
      <c r="D54" s="858"/>
      <c r="E54" s="858"/>
      <c r="F54" s="858"/>
      <c r="G54" s="852" t="str">
        <f>出張申請入力シート!$B$12&amp;"　"&amp;出張申請入力シート!$U$12</f>
        <v>基本研究費　</v>
      </c>
      <c r="H54" s="853"/>
      <c r="I54" s="30"/>
    </row>
    <row r="55" spans="1:9" ht="17.25" customHeight="1">
      <c r="A55" s="33"/>
      <c r="B55" s="858"/>
      <c r="C55" s="858"/>
      <c r="D55" s="858"/>
      <c r="E55" s="858"/>
      <c r="F55" s="858"/>
      <c r="G55" s="854"/>
      <c r="H55" s="855"/>
      <c r="I55" s="30"/>
    </row>
    <row r="56" spans="1:9" ht="17.25" customHeight="1">
      <c r="A56" s="34"/>
      <c r="B56" s="858"/>
      <c r="C56" s="858"/>
      <c r="D56" s="858"/>
      <c r="E56" s="858"/>
      <c r="F56" s="858"/>
      <c r="G56" s="857" t="s">
        <v>416</v>
      </c>
      <c r="H56" s="856" t="str" cm="1">
        <f t="array" ref="H56">_xlfn.IFS(出張申請入力シート!$F$39="なし"," 無 ・ 全額 ・ 一部",出張申請入力シート!$F$39="一部支給","一部 ・ 無 ・ 全額",出張申請入力シート!$F$39="全額支給","全額 ・ 無 ・ 一部")</f>
        <v xml:space="preserve"> 無 ・ 全額 ・ 一部</v>
      </c>
      <c r="I56" s="37"/>
    </row>
    <row r="57" spans="1:9" ht="26.25" customHeight="1">
      <c r="B57" s="858"/>
      <c r="C57" s="858"/>
      <c r="D57" s="858"/>
      <c r="E57" s="858"/>
      <c r="F57" s="858"/>
      <c r="G57" s="1581"/>
      <c r="H57" s="1582"/>
      <c r="I57" s="37"/>
    </row>
    <row r="58" spans="1:9" ht="17.25" customHeight="1">
      <c r="B58" s="858"/>
      <c r="C58" s="858"/>
      <c r="D58" s="858"/>
      <c r="E58" s="858"/>
      <c r="F58" s="858"/>
      <c r="G58" s="850"/>
      <c r="H58" s="850"/>
      <c r="I58" s="35"/>
    </row>
    <row r="59" spans="1:9" ht="17.25" customHeight="1">
      <c r="A59" s="35"/>
      <c r="B59" s="198"/>
      <c r="C59" s="198"/>
      <c r="D59" s="198"/>
      <c r="E59" s="198"/>
      <c r="F59" s="198"/>
      <c r="G59" s="851"/>
      <c r="H59" s="851"/>
      <c r="I59" s="35"/>
    </row>
    <row r="60" spans="1:9" ht="17.25" customHeight="1">
      <c r="A60" s="34"/>
      <c r="B60" s="198"/>
      <c r="C60" s="198"/>
      <c r="D60" s="198"/>
      <c r="E60" s="198"/>
      <c r="F60" s="198"/>
      <c r="G60" s="841"/>
      <c r="H60" s="846"/>
      <c r="I60" s="35"/>
    </row>
    <row r="61" spans="1:9" ht="17.25" customHeight="1">
      <c r="A61" s="34"/>
      <c r="B61" s="198"/>
      <c r="C61" s="198"/>
      <c r="D61" s="198"/>
      <c r="E61" s="198"/>
      <c r="F61" s="198"/>
      <c r="G61" s="841"/>
      <c r="H61" s="846"/>
      <c r="I61" s="36"/>
    </row>
    <row r="62" spans="1:9" ht="17.45" customHeight="1">
      <c r="B62" s="198"/>
      <c r="C62" s="198"/>
      <c r="D62" s="198"/>
      <c r="E62" s="198"/>
      <c r="F62" s="198"/>
    </row>
  </sheetData>
  <sheetProtection formatCells="0" selectLockedCells="1"/>
  <mergeCells count="108">
    <mergeCell ref="B53:F58"/>
    <mergeCell ref="F7:F9"/>
    <mergeCell ref="F10:F12"/>
    <mergeCell ref="F13:F15"/>
    <mergeCell ref="F16:F18"/>
    <mergeCell ref="F19:F21"/>
    <mergeCell ref="F22:F24"/>
    <mergeCell ref="F25:F27"/>
    <mergeCell ref="E16:E18"/>
    <mergeCell ref="E19:E21"/>
    <mergeCell ref="E22:E24"/>
    <mergeCell ref="E25:E27"/>
    <mergeCell ref="E13:E15"/>
    <mergeCell ref="B46:B48"/>
    <mergeCell ref="F28:F30"/>
    <mergeCell ref="F31:F33"/>
    <mergeCell ref="F34:F36"/>
    <mergeCell ref="F37:F39"/>
    <mergeCell ref="F40:F42"/>
    <mergeCell ref="F43:F45"/>
    <mergeCell ref="F46:F48"/>
    <mergeCell ref="F49:F51"/>
    <mergeCell ref="E40:E42"/>
    <mergeCell ref="B49:B51"/>
    <mergeCell ref="I3:I51"/>
    <mergeCell ref="G58:H59"/>
    <mergeCell ref="G54:H55"/>
    <mergeCell ref="H31:H33"/>
    <mergeCell ref="H34:H36"/>
    <mergeCell ref="H37:H39"/>
    <mergeCell ref="H40:H42"/>
    <mergeCell ref="H43:H45"/>
    <mergeCell ref="H46:H48"/>
    <mergeCell ref="H49:H51"/>
    <mergeCell ref="H56:H57"/>
    <mergeCell ref="G31:G33"/>
    <mergeCell ref="G34:G36"/>
    <mergeCell ref="G37:G39"/>
    <mergeCell ref="G40:G42"/>
    <mergeCell ref="G43:G45"/>
    <mergeCell ref="G46:G48"/>
    <mergeCell ref="G49:G51"/>
    <mergeCell ref="G56:G57"/>
    <mergeCell ref="H60:H61"/>
    <mergeCell ref="H4:H6"/>
    <mergeCell ref="H7:H9"/>
    <mergeCell ref="H10:H12"/>
    <mergeCell ref="H13:H15"/>
    <mergeCell ref="H16:H18"/>
    <mergeCell ref="H19:H21"/>
    <mergeCell ref="H22:H24"/>
    <mergeCell ref="H25:H27"/>
    <mergeCell ref="H28:H30"/>
    <mergeCell ref="A2:I2"/>
    <mergeCell ref="B3:D3"/>
    <mergeCell ref="G53:H53"/>
    <mergeCell ref="A3:A51"/>
    <mergeCell ref="G60:G61"/>
    <mergeCell ref="G4:G6"/>
    <mergeCell ref="G7:G9"/>
    <mergeCell ref="G10:G12"/>
    <mergeCell ref="G13:G15"/>
    <mergeCell ref="G16:G18"/>
    <mergeCell ref="G19:G21"/>
    <mergeCell ref="G22:G24"/>
    <mergeCell ref="G25:G27"/>
    <mergeCell ref="G28:G30"/>
    <mergeCell ref="D4:D6"/>
    <mergeCell ref="E43:E45"/>
    <mergeCell ref="E46:E48"/>
    <mergeCell ref="E49:E51"/>
    <mergeCell ref="F4:F6"/>
    <mergeCell ref="D7:D9"/>
    <mergeCell ref="D10:D12"/>
    <mergeCell ref="E4:E6"/>
    <mergeCell ref="E7:E9"/>
    <mergeCell ref="E10:E12"/>
    <mergeCell ref="B4:B6"/>
    <mergeCell ref="B22:B24"/>
    <mergeCell ref="B25:B27"/>
    <mergeCell ref="D13:D15"/>
    <mergeCell ref="D16:D18"/>
    <mergeCell ref="D19:D21"/>
    <mergeCell ref="D22:D24"/>
    <mergeCell ref="D25:D27"/>
    <mergeCell ref="B19:B21"/>
    <mergeCell ref="B7:B9"/>
    <mergeCell ref="B10:B12"/>
    <mergeCell ref="B13:B15"/>
    <mergeCell ref="B16:B18"/>
    <mergeCell ref="E28:E30"/>
    <mergeCell ref="E31:E33"/>
    <mergeCell ref="E34:E36"/>
    <mergeCell ref="E37:E39"/>
    <mergeCell ref="B34:B36"/>
    <mergeCell ref="D43:D45"/>
    <mergeCell ref="D46:D48"/>
    <mergeCell ref="D49:D51"/>
    <mergeCell ref="B28:B30"/>
    <mergeCell ref="B31:B33"/>
    <mergeCell ref="B37:B39"/>
    <mergeCell ref="D28:D30"/>
    <mergeCell ref="D31:D33"/>
    <mergeCell ref="D34:D36"/>
    <mergeCell ref="D37:D39"/>
    <mergeCell ref="D40:D42"/>
    <mergeCell ref="B40:B42"/>
    <mergeCell ref="B43:B45"/>
  </mergeCells>
  <phoneticPr fontId="70"/>
  <printOptions horizontalCentered="1"/>
  <pageMargins left="0.59027777777777801" right="0.59027777777777801" top="0.59027777777777801" bottom="0.59027777777777801" header="0.51180555555555596" footer="0.51180555555555596"/>
  <pageSetup paperSize="9" scale="70"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45BD4-D430-4710-B95D-BD113A1A0935}">
  <sheetPr codeName="Sheet12">
    <tabColor theme="3" tint="0.79998168889431442"/>
    <pageSetUpPr fitToPage="1"/>
  </sheetPr>
  <dimension ref="A1:AQ112"/>
  <sheetViews>
    <sheetView view="pageBreakPreview" zoomScale="80" zoomScaleNormal="85" zoomScaleSheetLayoutView="80" workbookViewId="0">
      <selection activeCell="G44" sqref="G44:H45"/>
    </sheetView>
  </sheetViews>
  <sheetFormatPr defaultColWidth="9" defaultRowHeight="13.5"/>
  <cols>
    <col min="1" max="1" width="2.42578125" style="6" customWidth="1"/>
    <col min="2" max="2" width="4.42578125" style="6" customWidth="1"/>
    <col min="3" max="4" width="5.42578125" style="6" customWidth="1"/>
    <col min="5" max="5" width="6.42578125" style="6" customWidth="1"/>
    <col min="6" max="6" width="7.42578125" style="6" customWidth="1"/>
    <col min="7" max="7" width="4.42578125" style="6" customWidth="1"/>
    <col min="8" max="8" width="6.42578125" style="6" customWidth="1"/>
    <col min="9" max="9" width="4.42578125" style="6" customWidth="1"/>
    <col min="10" max="10" width="5.42578125" style="6" customWidth="1"/>
    <col min="11" max="12" width="4.42578125" style="6" customWidth="1"/>
    <col min="13" max="13" width="7.5703125" style="6" customWidth="1"/>
    <col min="14" max="15" width="4.42578125" style="6" customWidth="1"/>
    <col min="16" max="16" width="2.140625" style="6" customWidth="1"/>
    <col min="17" max="17" width="5.42578125" style="6" customWidth="1"/>
    <col min="18" max="18" width="5" style="6" customWidth="1"/>
    <col min="19" max="19" width="6" style="6" customWidth="1"/>
    <col min="20" max="24" width="4.42578125" style="6" customWidth="1"/>
    <col min="25" max="25" width="0.42578125" style="6" hidden="1" customWidth="1"/>
    <col min="26" max="26" width="13.42578125" style="3" customWidth="1"/>
    <col min="27" max="27" width="4.140625" style="6" customWidth="1"/>
    <col min="28" max="28" width="4.140625" style="4" customWidth="1"/>
    <col min="29" max="30" width="4.140625" style="2" customWidth="1"/>
    <col min="31" max="31" width="6.42578125" style="2" customWidth="1"/>
    <col min="32" max="32" width="3.5703125" style="6" customWidth="1"/>
    <col min="33" max="34" width="6.42578125" style="6" customWidth="1"/>
    <col min="35" max="80" width="4.42578125" style="6" customWidth="1"/>
    <col min="81" max="16384" width="9" style="6"/>
  </cols>
  <sheetData>
    <row r="1" spans="1:43" ht="15" customHeight="1">
      <c r="A1" s="7"/>
      <c r="B1" s="154" t="s">
        <v>417</v>
      </c>
      <c r="C1" s="153"/>
      <c r="D1" s="153"/>
      <c r="E1" s="912" t="str">
        <f>IF(Q3="教育費","旅費計算内訳書","旅費計算内訳書（内国用）")</f>
        <v>旅費計算内訳書（内国用）</v>
      </c>
      <c r="F1" s="912"/>
      <c r="G1" s="912"/>
      <c r="H1" s="912"/>
      <c r="I1" s="912"/>
      <c r="J1" s="912"/>
      <c r="K1" s="912"/>
      <c r="L1" s="912"/>
      <c r="M1" s="912"/>
      <c r="N1" s="912"/>
      <c r="O1" s="912"/>
      <c r="P1" s="912"/>
      <c r="Q1" s="912"/>
      <c r="R1" s="912"/>
      <c r="S1" s="912"/>
      <c r="T1" s="912"/>
      <c r="U1" s="912"/>
      <c r="V1" s="912"/>
      <c r="W1" s="912"/>
      <c r="X1" s="912"/>
      <c r="Z1" s="895"/>
      <c r="AA1" s="2" t="s">
        <v>418</v>
      </c>
      <c r="AB1" s="5"/>
      <c r="AC1" s="6"/>
      <c r="AD1" s="6"/>
      <c r="AE1" s="6"/>
    </row>
    <row r="2" spans="1:43" ht="16.5" customHeight="1">
      <c r="B2" s="153"/>
      <c r="C2" s="153"/>
      <c r="D2" s="153"/>
      <c r="E2" s="1583"/>
      <c r="F2" s="1583"/>
      <c r="G2" s="1583"/>
      <c r="H2" s="1583"/>
      <c r="I2" s="1583"/>
      <c r="J2" s="1583"/>
      <c r="K2" s="1583"/>
      <c r="L2" s="1583"/>
      <c r="M2" s="1583"/>
      <c r="N2" s="1583"/>
      <c r="O2" s="1583"/>
      <c r="P2" s="1583"/>
      <c r="Q2" s="1583"/>
      <c r="R2" s="1583"/>
      <c r="S2" s="1583"/>
      <c r="T2" s="1583"/>
      <c r="U2" s="1583"/>
      <c r="V2" s="1583"/>
      <c r="W2" s="1583"/>
      <c r="X2" s="1583"/>
      <c r="Z2" s="895"/>
      <c r="AA2" s="64"/>
      <c r="AB2" s="66"/>
      <c r="AC2" s="65"/>
      <c r="AD2" s="65"/>
      <c r="AE2" s="64"/>
      <c r="AF2" s="63"/>
      <c r="AG2" s="63"/>
      <c r="AH2" s="63"/>
      <c r="AI2" s="63"/>
      <c r="AJ2" s="63"/>
      <c r="AK2" s="63"/>
      <c r="AL2" s="63"/>
      <c r="AM2" s="63"/>
      <c r="AN2" s="62"/>
      <c r="AO2" s="62"/>
      <c r="AP2" s="62"/>
      <c r="AQ2" s="62"/>
    </row>
    <row r="3" spans="1:43" ht="14.1" customHeight="1" thickBot="1">
      <c r="B3" s="896" t="s">
        <v>419</v>
      </c>
      <c r="C3" s="897"/>
      <c r="D3" s="897"/>
      <c r="E3" s="898"/>
      <c r="F3" s="902" t="str">
        <f>出張申請入力シート!$B$7&amp;"　"&amp;出張申請入力シート!$J$7</f>
        <v>　</v>
      </c>
      <c r="G3" s="903"/>
      <c r="H3" s="903"/>
      <c r="I3" s="903"/>
      <c r="J3" s="903"/>
      <c r="K3" s="903"/>
      <c r="L3" s="903"/>
      <c r="M3" s="904"/>
      <c r="N3" s="1584" t="s">
        <v>420</v>
      </c>
      <c r="O3" s="1585"/>
      <c r="P3" s="1586"/>
      <c r="Q3" s="902" t="str">
        <f>出張申請入力シート!$H$12&amp;" "&amp;出張申請入力シート!$N$12</f>
        <v xml:space="preserve"> </v>
      </c>
      <c r="R3" s="903"/>
      <c r="S3" s="903"/>
      <c r="T3" s="903"/>
      <c r="U3" s="903"/>
      <c r="V3" s="903"/>
      <c r="W3" s="903"/>
      <c r="X3" s="904"/>
      <c r="AB3" s="11"/>
      <c r="AC3" s="11"/>
      <c r="AD3" s="11"/>
    </row>
    <row r="4" spans="1:43" ht="14.1" customHeight="1" thickTop="1">
      <c r="B4" s="899"/>
      <c r="C4" s="900"/>
      <c r="D4" s="900"/>
      <c r="E4" s="901"/>
      <c r="F4" s="1587"/>
      <c r="G4" s="1588"/>
      <c r="H4" s="1588"/>
      <c r="I4" s="1588"/>
      <c r="J4" s="1588"/>
      <c r="K4" s="1588"/>
      <c r="L4" s="1588"/>
      <c r="M4" s="1589"/>
      <c r="N4" s="905"/>
      <c r="O4" s="906"/>
      <c r="P4" s="907"/>
      <c r="Q4" s="1587"/>
      <c r="R4" s="1588"/>
      <c r="S4" s="1588"/>
      <c r="T4" s="1588"/>
      <c r="U4" s="1588"/>
      <c r="V4" s="1588"/>
      <c r="W4" s="1588"/>
      <c r="X4" s="1589"/>
      <c r="Z4" s="12"/>
      <c r="AA4" s="11"/>
      <c r="AB4" s="13"/>
      <c r="AC4" s="14"/>
      <c r="AD4" s="14"/>
    </row>
    <row r="5" spans="1:43" ht="17.25" customHeight="1" thickBot="1">
      <c r="B5" s="908" t="s">
        <v>421</v>
      </c>
      <c r="C5" s="894"/>
      <c r="D5" s="894"/>
      <c r="E5" s="909"/>
      <c r="F5" s="318"/>
      <c r="G5" s="319"/>
      <c r="H5" s="319"/>
      <c r="I5" s="910">
        <f>出張申請入力シート!V5</f>
        <v>0</v>
      </c>
      <c r="J5" s="910"/>
      <c r="K5" s="910"/>
      <c r="L5" s="910"/>
      <c r="M5" s="911"/>
      <c r="N5" s="1584" t="s">
        <v>422</v>
      </c>
      <c r="O5" s="1585"/>
      <c r="P5" s="1586"/>
      <c r="Q5" s="902" t="str">
        <f>出張申請入力シート!$U$12&amp;" "&amp;出張申請入力シート!$B$12</f>
        <v xml:space="preserve"> 基本研究費</v>
      </c>
      <c r="R5" s="903"/>
      <c r="S5" s="903"/>
      <c r="T5" s="903"/>
      <c r="U5" s="903"/>
      <c r="V5" s="903"/>
      <c r="W5" s="903"/>
      <c r="X5" s="904"/>
      <c r="Z5" s="12"/>
      <c r="AA5" s="11"/>
      <c r="AB5" s="13"/>
      <c r="AC5" s="14"/>
      <c r="AD5" s="14"/>
    </row>
    <row r="6" spans="1:43" ht="27.75" customHeight="1" thickTop="1" thickBot="1">
      <c r="B6" s="1590"/>
      <c r="C6" s="1591"/>
      <c r="D6" s="1591"/>
      <c r="E6" s="1592"/>
      <c r="F6" s="1593">
        <f>出張申請入力シート!P7</f>
        <v>0</v>
      </c>
      <c r="G6" s="1594"/>
      <c r="H6" s="1594"/>
      <c r="I6" s="1595">
        <f>出張申請入力シート!U7</f>
        <v>0</v>
      </c>
      <c r="J6" s="1595"/>
      <c r="K6" s="1595"/>
      <c r="L6" s="1595"/>
      <c r="M6" s="1596"/>
      <c r="N6" s="905"/>
      <c r="O6" s="906"/>
      <c r="P6" s="907"/>
      <c r="Q6" s="1587"/>
      <c r="R6" s="1588"/>
      <c r="S6" s="1588"/>
      <c r="T6" s="1588"/>
      <c r="U6" s="1588"/>
      <c r="V6" s="1588"/>
      <c r="W6" s="1588"/>
      <c r="X6" s="1589"/>
      <c r="AB6" s="11"/>
      <c r="AC6" s="11"/>
      <c r="AD6" s="14"/>
    </row>
    <row r="7" spans="1:43" ht="14.1" customHeight="1" thickBot="1">
      <c r="B7" s="880" t="s">
        <v>411</v>
      </c>
      <c r="C7" s="880"/>
      <c r="D7" s="880"/>
      <c r="E7" s="880"/>
      <c r="F7" s="916" t="str">
        <f>出張申請入力シート!$H$20&amp;" "&amp;出張申請入力シート!$H$26&amp;" "&amp;出張申請入力シート!$H$32</f>
        <v xml:space="preserve">  </v>
      </c>
      <c r="G7" s="917"/>
      <c r="H7" s="917"/>
      <c r="I7" s="917"/>
      <c r="J7" s="917"/>
      <c r="K7" s="917"/>
      <c r="L7" s="917"/>
      <c r="M7" s="917"/>
      <c r="N7" s="917"/>
      <c r="O7" s="917"/>
      <c r="P7" s="917"/>
      <c r="Q7" s="917"/>
      <c r="R7" s="917"/>
      <c r="S7" s="917"/>
      <c r="T7" s="917"/>
      <c r="U7" s="917"/>
      <c r="V7" s="917"/>
      <c r="W7" s="917"/>
      <c r="X7" s="918"/>
      <c r="Y7" s="254">
        <f>MOD(DATE(1988+G9,I9,K9),7)</f>
        <v>2</v>
      </c>
      <c r="AA7" s="11"/>
      <c r="AB7" s="11"/>
      <c r="AC7" s="11"/>
    </row>
    <row r="8" spans="1:43" ht="14.1" customHeight="1" thickBot="1">
      <c r="B8" s="880"/>
      <c r="C8" s="880"/>
      <c r="D8" s="880"/>
      <c r="E8" s="880"/>
      <c r="F8" s="1597"/>
      <c r="G8" s="1598"/>
      <c r="H8" s="1598"/>
      <c r="I8" s="1598"/>
      <c r="J8" s="1598"/>
      <c r="K8" s="1598"/>
      <c r="L8" s="1598"/>
      <c r="M8" s="1598"/>
      <c r="N8" s="1598"/>
      <c r="O8" s="1598"/>
      <c r="P8" s="1598"/>
      <c r="Q8" s="1598"/>
      <c r="R8" s="1598"/>
      <c r="S8" s="1598"/>
      <c r="T8" s="1598"/>
      <c r="U8" s="1598"/>
      <c r="V8" s="1598"/>
      <c r="W8" s="1598"/>
      <c r="X8" s="1599"/>
      <c r="Y8" s="254">
        <f>MOD(DATE(1988+R9,T9,V9),7)</f>
        <v>2</v>
      </c>
      <c r="AA8" s="11"/>
      <c r="AB8" s="11"/>
      <c r="AC8" s="11"/>
      <c r="AD8" s="15"/>
    </row>
    <row r="9" spans="1:43" ht="14.1" customHeight="1">
      <c r="B9" s="880" t="s">
        <v>423</v>
      </c>
      <c r="C9" s="880"/>
      <c r="D9" s="880"/>
      <c r="E9" s="881"/>
      <c r="F9" s="913">
        <f>出張申請入力シート!H16</f>
        <v>0</v>
      </c>
      <c r="G9" s="914"/>
      <c r="H9" s="914"/>
      <c r="I9" s="914"/>
      <c r="J9" s="914"/>
      <c r="K9" s="914"/>
      <c r="L9" s="915"/>
      <c r="M9" s="908" t="s">
        <v>424</v>
      </c>
      <c r="N9" s="894"/>
      <c r="O9" s="909"/>
      <c r="P9" s="913">
        <f>出張申請入力シート!O16</f>
        <v>0</v>
      </c>
      <c r="Q9" s="914"/>
      <c r="R9" s="914"/>
      <c r="S9" s="914"/>
      <c r="T9" s="914"/>
      <c r="U9" s="914"/>
      <c r="V9" s="914"/>
      <c r="W9" s="919">
        <f>DATEDIF(F9,P9,"d")</f>
        <v>0</v>
      </c>
      <c r="X9" s="920">
        <f>DATEDIF(F9,P9,"d")+1</f>
        <v>1</v>
      </c>
      <c r="AA9" s="11"/>
      <c r="AB9" s="11"/>
      <c r="AC9" s="11"/>
      <c r="AD9" s="15"/>
      <c r="AE9" s="6"/>
    </row>
    <row r="10" spans="1:43" ht="14.1" customHeight="1">
      <c r="B10" s="880"/>
      <c r="C10" s="880"/>
      <c r="D10" s="880"/>
      <c r="E10" s="881"/>
      <c r="F10" s="1600"/>
      <c r="G10" s="1601"/>
      <c r="H10" s="1601"/>
      <c r="I10" s="1601"/>
      <c r="J10" s="1601"/>
      <c r="K10" s="1601"/>
      <c r="L10" s="1602"/>
      <c r="M10" s="1590"/>
      <c r="N10" s="1591"/>
      <c r="O10" s="1592"/>
      <c r="P10" s="1600"/>
      <c r="Q10" s="1601"/>
      <c r="R10" s="1601"/>
      <c r="S10" s="1601"/>
      <c r="T10" s="1601"/>
      <c r="U10" s="1601"/>
      <c r="V10" s="1601"/>
      <c r="W10" s="1603"/>
      <c r="X10" s="1604"/>
      <c r="AA10" s="11"/>
      <c r="AB10" s="11"/>
      <c r="AC10" s="11"/>
      <c r="AD10" s="15"/>
      <c r="AE10" s="14"/>
      <c r="AF10" s="22"/>
    </row>
    <row r="11" spans="1:43" ht="14.1" customHeight="1">
      <c r="B11" s="880" t="s">
        <v>425</v>
      </c>
      <c r="C11" s="880"/>
      <c r="D11" s="880"/>
      <c r="E11" s="881"/>
      <c r="F11" s="882" t="str">
        <f>出張申請入力シート!E17</f>
        <v>自宅</v>
      </c>
      <c r="G11" s="883"/>
      <c r="H11" s="884"/>
      <c r="I11" s="885" cm="1">
        <f t="array" ref="I11">_xlfn.IFS(F11="自宅",出張申請入力シート!W17,F11="大学","南大沢",F11="その他","")</f>
        <v>0</v>
      </c>
      <c r="J11" s="885"/>
      <c r="K11" s="885"/>
      <c r="L11" s="885"/>
      <c r="M11" s="886"/>
      <c r="N11" s="880" t="s">
        <v>426</v>
      </c>
      <c r="O11" s="880"/>
      <c r="P11" s="880"/>
      <c r="Q11" s="882" t="str">
        <f>出張申請入力シート!K17</f>
        <v>自宅</v>
      </c>
      <c r="R11" s="883"/>
      <c r="S11" s="884"/>
      <c r="T11" s="885" cm="1">
        <f t="array" ref="T11">_xlfn.IFS(Q11="自宅",出張申請入力シート!AH17,Q11="大学","南大沢",Q11="その他","")</f>
        <v>0</v>
      </c>
      <c r="U11" s="885"/>
      <c r="V11" s="885"/>
      <c r="W11" s="885"/>
      <c r="X11" s="886"/>
      <c r="AA11" s="11"/>
      <c r="AB11" s="11"/>
      <c r="AC11" s="11"/>
      <c r="AD11" s="15"/>
      <c r="AE11" s="14"/>
      <c r="AF11" s="22"/>
    </row>
    <row r="12" spans="1:43" ht="14.1" customHeight="1">
      <c r="B12" s="880"/>
      <c r="C12" s="880"/>
      <c r="D12" s="880"/>
      <c r="E12" s="881"/>
      <c r="F12" s="1605"/>
      <c r="G12" s="1606"/>
      <c r="H12" s="1607"/>
      <c r="I12" s="1608"/>
      <c r="J12" s="1608"/>
      <c r="K12" s="1608"/>
      <c r="L12" s="1608"/>
      <c r="M12" s="1609"/>
      <c r="N12" s="880"/>
      <c r="O12" s="880"/>
      <c r="P12" s="880"/>
      <c r="Q12" s="1605"/>
      <c r="R12" s="1606"/>
      <c r="S12" s="1607"/>
      <c r="T12" s="1608"/>
      <c r="U12" s="1608"/>
      <c r="V12" s="1608"/>
      <c r="W12" s="1608"/>
      <c r="X12" s="1609"/>
      <c r="AA12" s="11"/>
      <c r="AB12" s="11"/>
      <c r="AC12" s="11"/>
      <c r="AD12" s="15"/>
      <c r="AE12" s="14"/>
      <c r="AF12" s="22"/>
    </row>
    <row r="13" spans="1:43" ht="14.1" hidden="1" customHeight="1">
      <c r="B13" s="887" t="s">
        <v>427</v>
      </c>
      <c r="C13" s="887"/>
      <c r="D13" s="887"/>
      <c r="E13" s="888"/>
      <c r="F13" s="889">
        <v>550</v>
      </c>
      <c r="G13" s="890"/>
      <c r="H13" s="890"/>
      <c r="I13" s="891"/>
      <c r="J13" s="1610"/>
      <c r="K13" s="1611"/>
      <c r="L13" s="1611"/>
      <c r="M13" s="1612"/>
      <c r="N13" s="880" t="s">
        <v>428</v>
      </c>
      <c r="O13" s="880"/>
      <c r="P13" s="880"/>
      <c r="Q13" s="320"/>
      <c r="R13" s="321"/>
      <c r="S13" s="890">
        <v>3</v>
      </c>
      <c r="T13" s="894" t="s">
        <v>254</v>
      </c>
      <c r="U13" s="890">
        <v>4</v>
      </c>
      <c r="V13" s="894" t="s">
        <v>255</v>
      </c>
      <c r="W13" s="321"/>
      <c r="X13" s="322"/>
      <c r="AA13" s="11"/>
      <c r="AB13" s="11"/>
      <c r="AC13" s="11"/>
      <c r="AD13" s="15"/>
    </row>
    <row r="14" spans="1:43" ht="14.1" hidden="1" customHeight="1">
      <c r="B14" s="887"/>
      <c r="C14" s="887"/>
      <c r="D14" s="887"/>
      <c r="E14" s="888"/>
      <c r="F14" s="1613"/>
      <c r="G14" s="892"/>
      <c r="H14" s="892"/>
      <c r="I14" s="893"/>
      <c r="J14" s="1614"/>
      <c r="K14" s="1615"/>
      <c r="L14" s="1615"/>
      <c r="M14" s="1616"/>
      <c r="N14" s="880"/>
      <c r="O14" s="880"/>
      <c r="P14" s="880"/>
      <c r="Q14" s="1617"/>
      <c r="R14" s="323"/>
      <c r="S14" s="892"/>
      <c r="T14" s="1591"/>
      <c r="U14" s="892"/>
      <c r="V14" s="1591"/>
      <c r="W14" s="323"/>
      <c r="X14" s="324"/>
      <c r="AA14" s="11"/>
      <c r="AB14" s="11"/>
      <c r="AC14" s="11"/>
      <c r="AD14" s="15"/>
      <c r="AE14" s="15"/>
    </row>
    <row r="15" spans="1:43" ht="14.1" hidden="1" customHeight="1">
      <c r="B15" s="887" t="s">
        <v>429</v>
      </c>
      <c r="C15" s="887"/>
      <c r="D15" s="887"/>
      <c r="E15" s="888"/>
      <c r="F15" s="930" t="s">
        <v>430</v>
      </c>
      <c r="G15" s="931"/>
      <c r="H15" s="933" t="s">
        <v>431</v>
      </c>
      <c r="I15" s="1618"/>
      <c r="J15" s="1619">
        <v>10000</v>
      </c>
      <c r="K15" s="1620"/>
      <c r="L15" s="1620"/>
      <c r="M15" s="1621"/>
      <c r="N15" s="880" t="s">
        <v>432</v>
      </c>
      <c r="O15" s="880"/>
      <c r="P15" s="880"/>
      <c r="Q15" s="921" t="s">
        <v>433</v>
      </c>
      <c r="R15" s="922"/>
      <c r="S15" s="923" t="s">
        <v>433</v>
      </c>
      <c r="T15" s="923"/>
      <c r="U15" s="1619" t="str">
        <f>IF(S15&lt;&gt;"",IF(S15="乙地方",10000,11000),"")</f>
        <v/>
      </c>
      <c r="V15" s="1620"/>
      <c r="W15" s="1620"/>
      <c r="X15" s="1621"/>
      <c r="AA15" s="11"/>
      <c r="AB15" s="11"/>
      <c r="AC15" s="11"/>
      <c r="AD15" s="15"/>
      <c r="AE15" s="15"/>
    </row>
    <row r="16" spans="1:43" ht="14.1" hidden="1" customHeight="1">
      <c r="B16" s="887"/>
      <c r="C16" s="887"/>
      <c r="D16" s="887"/>
      <c r="E16" s="888"/>
      <c r="F16" s="1622"/>
      <c r="G16" s="932"/>
      <c r="H16" s="934"/>
      <c r="I16" s="935"/>
      <c r="J16" s="1623"/>
      <c r="K16" s="924"/>
      <c r="L16" s="924"/>
      <c r="M16" s="925"/>
      <c r="N16" s="880"/>
      <c r="O16" s="880"/>
      <c r="P16" s="880"/>
      <c r="Q16" s="921"/>
      <c r="R16" s="922"/>
      <c r="S16" s="923"/>
      <c r="T16" s="923"/>
      <c r="U16" s="1623"/>
      <c r="V16" s="924"/>
      <c r="W16" s="924"/>
      <c r="X16" s="925"/>
      <c r="Y16" s="16"/>
      <c r="AA16" s="11"/>
      <c r="AB16" s="11"/>
      <c r="AC16" s="11"/>
      <c r="AD16" s="15"/>
      <c r="AE16" s="15"/>
    </row>
    <row r="17" spans="2:31" ht="14.1" customHeight="1">
      <c r="B17" s="880" t="s">
        <v>434</v>
      </c>
      <c r="C17" s="880"/>
      <c r="D17" s="880"/>
      <c r="E17" s="881"/>
      <c r="F17" s="902" t="str">
        <f>IF(出張申請入力シート!$H$22&amp;出張申請入力シート!$P$22="","",出張申請入力シート!$H$22&amp;出張申請入力シート!$P$22)</f>
        <v/>
      </c>
      <c r="G17" s="903"/>
      <c r="H17" s="903"/>
      <c r="I17" s="903"/>
      <c r="J17" s="903"/>
      <c r="K17" s="903"/>
      <c r="L17" s="903"/>
      <c r="M17" s="926" t="str">
        <f>IF(出張申請入力シート!$H$21="","",出張申請入力シート!$H$21)</f>
        <v/>
      </c>
      <c r="N17" s="1624"/>
      <c r="O17" s="1624"/>
      <c r="P17" s="1624"/>
      <c r="Q17" s="1624"/>
      <c r="R17" s="1624"/>
      <c r="S17" s="1624"/>
      <c r="T17" s="1624"/>
      <c r="U17" s="1624"/>
      <c r="V17" s="1624"/>
      <c r="W17" s="1624"/>
      <c r="X17" s="1625"/>
      <c r="Y17" s="16"/>
      <c r="AA17" s="11"/>
      <c r="AB17" s="11"/>
      <c r="AC17" s="11"/>
      <c r="AD17" s="15"/>
      <c r="AE17" s="15"/>
    </row>
    <row r="18" spans="2:31" ht="14.1" customHeight="1">
      <c r="B18" s="880"/>
      <c r="C18" s="880"/>
      <c r="D18" s="880"/>
      <c r="E18" s="881"/>
      <c r="F18" s="1587"/>
      <c r="G18" s="1588"/>
      <c r="H18" s="1588"/>
      <c r="I18" s="1588"/>
      <c r="J18" s="1588"/>
      <c r="K18" s="1588"/>
      <c r="L18" s="1588"/>
      <c r="M18" s="927"/>
      <c r="N18" s="928"/>
      <c r="O18" s="928"/>
      <c r="P18" s="928"/>
      <c r="Q18" s="928"/>
      <c r="R18" s="928"/>
      <c r="S18" s="928"/>
      <c r="T18" s="928"/>
      <c r="U18" s="928"/>
      <c r="V18" s="928"/>
      <c r="W18" s="928"/>
      <c r="X18" s="929"/>
      <c r="AA18" s="11"/>
      <c r="AB18" s="11"/>
      <c r="AC18" s="11"/>
      <c r="AD18" s="15"/>
      <c r="AE18" s="15"/>
    </row>
    <row r="19" spans="2:31" ht="14.1" customHeight="1">
      <c r="B19" s="880"/>
      <c r="C19" s="880"/>
      <c r="D19" s="880"/>
      <c r="E19" s="881"/>
      <c r="F19" s="902" t="str">
        <f>IF(出張申請入力シート!$H$28&amp;出張申請入力シート!$P$28="","",出張申請入力シート!$H$28&amp;出張申請入力シート!$P$28)</f>
        <v/>
      </c>
      <c r="G19" s="903"/>
      <c r="H19" s="903"/>
      <c r="I19" s="903"/>
      <c r="J19" s="903"/>
      <c r="K19" s="903"/>
      <c r="L19" s="903"/>
      <c r="M19" s="926" t="str">
        <f>IF(出張申請入力シート!$H$27="","",出張申請入力シート!$H$27)</f>
        <v/>
      </c>
      <c r="N19" s="1624"/>
      <c r="O19" s="1624"/>
      <c r="P19" s="1624"/>
      <c r="Q19" s="1624"/>
      <c r="R19" s="1624"/>
      <c r="S19" s="1624"/>
      <c r="T19" s="1624"/>
      <c r="U19" s="1624"/>
      <c r="V19" s="1624"/>
      <c r="W19" s="1624"/>
      <c r="X19" s="1625"/>
      <c r="Y19" s="16"/>
      <c r="AA19" s="11"/>
      <c r="AB19" s="11"/>
      <c r="AC19" s="11"/>
      <c r="AD19" s="15"/>
      <c r="AE19" s="15"/>
    </row>
    <row r="20" spans="2:31" ht="14.1" customHeight="1">
      <c r="B20" s="880"/>
      <c r="C20" s="880"/>
      <c r="D20" s="880"/>
      <c r="E20" s="881"/>
      <c r="F20" s="1587"/>
      <c r="G20" s="1588"/>
      <c r="H20" s="1588"/>
      <c r="I20" s="1588"/>
      <c r="J20" s="1588"/>
      <c r="K20" s="1588"/>
      <c r="L20" s="1588"/>
      <c r="M20" s="927"/>
      <c r="N20" s="928"/>
      <c r="O20" s="928"/>
      <c r="P20" s="928"/>
      <c r="Q20" s="928"/>
      <c r="R20" s="928"/>
      <c r="S20" s="928"/>
      <c r="T20" s="928"/>
      <c r="U20" s="928"/>
      <c r="V20" s="928"/>
      <c r="W20" s="928"/>
      <c r="X20" s="929"/>
      <c r="AA20" s="11"/>
      <c r="AB20" s="11"/>
      <c r="AC20" s="11"/>
      <c r="AD20" s="15"/>
      <c r="AE20" s="15"/>
    </row>
    <row r="21" spans="2:31" ht="14.1" customHeight="1">
      <c r="B21" s="880"/>
      <c r="C21" s="880"/>
      <c r="D21" s="880"/>
      <c r="E21" s="881"/>
      <c r="F21" s="902" t="str">
        <f>IF(出張申請入力シート!$H$34&amp;出張申請入力シート!$P$34="","",出張申請入力シート!$H$34&amp;出張申請入力シート!$P$34)</f>
        <v/>
      </c>
      <c r="G21" s="903"/>
      <c r="H21" s="903"/>
      <c r="I21" s="903"/>
      <c r="J21" s="903"/>
      <c r="K21" s="903"/>
      <c r="L21" s="903"/>
      <c r="M21" s="926" t="str">
        <f>IF(出張申請入力シート!$H$33="","",出張申請入力シート!$H$33)</f>
        <v/>
      </c>
      <c r="N21" s="1624"/>
      <c r="O21" s="1624"/>
      <c r="P21" s="1624"/>
      <c r="Q21" s="1624"/>
      <c r="R21" s="1624"/>
      <c r="S21" s="1624"/>
      <c r="T21" s="1624"/>
      <c r="U21" s="1624"/>
      <c r="V21" s="1624"/>
      <c r="W21" s="1624"/>
      <c r="X21" s="1625"/>
      <c r="AA21" s="11"/>
      <c r="AB21" s="11"/>
      <c r="AC21" s="17"/>
      <c r="AD21" s="15"/>
      <c r="AE21" s="15"/>
    </row>
    <row r="22" spans="2:31" ht="14.1" customHeight="1">
      <c r="B22" s="880"/>
      <c r="C22" s="880"/>
      <c r="D22" s="880"/>
      <c r="E22" s="881"/>
      <c r="F22" s="1587"/>
      <c r="G22" s="1588"/>
      <c r="H22" s="1588"/>
      <c r="I22" s="1588"/>
      <c r="J22" s="1588"/>
      <c r="K22" s="1588"/>
      <c r="L22" s="1588"/>
      <c r="M22" s="927"/>
      <c r="N22" s="928"/>
      <c r="O22" s="928"/>
      <c r="P22" s="928"/>
      <c r="Q22" s="928"/>
      <c r="R22" s="928"/>
      <c r="S22" s="928"/>
      <c r="T22" s="928"/>
      <c r="U22" s="928"/>
      <c r="V22" s="928"/>
      <c r="W22" s="928"/>
      <c r="X22" s="929"/>
      <c r="AA22" s="11"/>
      <c r="AB22" s="11"/>
      <c r="AC22" s="11"/>
      <c r="AD22" s="15"/>
      <c r="AE22" s="15"/>
    </row>
    <row r="23" spans="2:31" ht="14.1" customHeight="1">
      <c r="B23" s="880" t="s">
        <v>435</v>
      </c>
      <c r="C23" s="880"/>
      <c r="D23" s="880"/>
      <c r="E23" s="881"/>
      <c r="F23" s="908"/>
      <c r="G23" s="894"/>
      <c r="H23" s="894"/>
      <c r="I23" s="894"/>
      <c r="J23" s="894"/>
      <c r="K23" s="894"/>
      <c r="L23" s="894"/>
      <c r="M23" s="894" t="s">
        <v>253</v>
      </c>
      <c r="N23" s="894"/>
      <c r="O23" s="894"/>
      <c r="P23" s="894"/>
      <c r="Q23" s="894"/>
      <c r="R23" s="894"/>
      <c r="S23" s="894"/>
      <c r="T23" s="894" t="s">
        <v>316</v>
      </c>
      <c r="U23" s="894"/>
      <c r="V23" s="894"/>
      <c r="W23" s="894"/>
      <c r="X23" s="909" t="s">
        <v>295</v>
      </c>
      <c r="AA23" s="11"/>
      <c r="AB23" s="11"/>
      <c r="AC23" s="11"/>
      <c r="AD23" s="15"/>
      <c r="AE23" s="15"/>
    </row>
    <row r="24" spans="2:31" ht="14.1" customHeight="1">
      <c r="B24" s="880"/>
      <c r="C24" s="880"/>
      <c r="D24" s="880"/>
      <c r="E24" s="881"/>
      <c r="F24" s="1590"/>
      <c r="G24" s="1591"/>
      <c r="H24" s="1591"/>
      <c r="I24" s="1591"/>
      <c r="J24" s="1591"/>
      <c r="K24" s="1591"/>
      <c r="L24" s="1591"/>
      <c r="M24" s="1591"/>
      <c r="N24" s="1591"/>
      <c r="O24" s="1591"/>
      <c r="P24" s="1591"/>
      <c r="Q24" s="1591"/>
      <c r="R24" s="1591"/>
      <c r="S24" s="1591"/>
      <c r="T24" s="1591"/>
      <c r="U24" s="1591"/>
      <c r="V24" s="1591"/>
      <c r="W24" s="1591"/>
      <c r="X24" s="1592"/>
      <c r="AA24" s="11"/>
      <c r="AB24" s="11"/>
      <c r="AC24" s="11"/>
      <c r="AE24" s="15"/>
    </row>
    <row r="25" spans="2:31" ht="14.1" customHeight="1">
      <c r="AA25" s="11"/>
      <c r="AB25" s="11"/>
      <c r="AC25" s="11"/>
      <c r="AD25" s="15"/>
      <c r="AE25" s="15"/>
    </row>
    <row r="26" spans="2:31" ht="14.1" customHeight="1">
      <c r="B26" s="880" t="s">
        <v>436</v>
      </c>
      <c r="C26" s="880"/>
      <c r="D26" s="880"/>
      <c r="E26" s="880"/>
      <c r="F26" s="880" t="s">
        <v>437</v>
      </c>
      <c r="G26" s="880"/>
      <c r="H26" s="880"/>
      <c r="I26" s="880"/>
      <c r="J26" s="880"/>
      <c r="K26" s="880"/>
      <c r="L26" s="880"/>
      <c r="M26" s="880"/>
      <c r="N26" s="880"/>
      <c r="O26" s="880"/>
      <c r="P26" s="880"/>
      <c r="Q26" s="880" t="s">
        <v>438</v>
      </c>
      <c r="R26" s="880"/>
      <c r="S26" s="880"/>
      <c r="T26" s="880"/>
      <c r="U26" s="880"/>
      <c r="V26" s="880"/>
      <c r="W26" s="880"/>
      <c r="X26" s="880"/>
      <c r="AA26" s="11"/>
      <c r="AB26" s="11"/>
      <c r="AC26" s="11"/>
      <c r="AD26" s="15"/>
      <c r="AE26" s="15"/>
    </row>
    <row r="27" spans="2:31" ht="14.1" customHeight="1">
      <c r="B27" s="880"/>
      <c r="C27" s="880"/>
      <c r="D27" s="880"/>
      <c r="E27" s="880"/>
      <c r="F27" s="880"/>
      <c r="G27" s="880"/>
      <c r="H27" s="880"/>
      <c r="I27" s="880"/>
      <c r="J27" s="880"/>
      <c r="K27" s="880"/>
      <c r="L27" s="880"/>
      <c r="M27" s="880"/>
      <c r="N27" s="880"/>
      <c r="O27" s="880"/>
      <c r="P27" s="880"/>
      <c r="Q27" s="936"/>
      <c r="R27" s="936"/>
      <c r="S27" s="936"/>
      <c r="T27" s="936"/>
      <c r="U27" s="936"/>
      <c r="V27" s="936"/>
      <c r="W27" s="936"/>
      <c r="X27" s="936"/>
      <c r="AA27" s="11"/>
      <c r="AB27" s="11"/>
      <c r="AC27" s="11"/>
      <c r="AD27" s="15"/>
      <c r="AE27" s="15"/>
    </row>
    <row r="28" spans="2:31" ht="12.75" customHeight="1">
      <c r="B28" s="880" t="s">
        <v>439</v>
      </c>
      <c r="C28" s="880"/>
      <c r="D28" s="940" t="s">
        <v>440</v>
      </c>
      <c r="E28" s="942"/>
      <c r="F28" s="944">
        <f>出張申請入力シート!W17</f>
        <v>0</v>
      </c>
      <c r="G28" s="944"/>
      <c r="H28" s="944"/>
      <c r="I28" s="944"/>
      <c r="J28" s="937" t="s">
        <v>253</v>
      </c>
      <c r="K28" s="1626">
        <f>出張申請入力シート!V21</f>
        <v>0</v>
      </c>
      <c r="L28" s="1626"/>
      <c r="M28" s="1626"/>
      <c r="N28" s="1626"/>
      <c r="O28" s="1626"/>
      <c r="P28" s="1627"/>
      <c r="Q28" s="1628">
        <f>交通費計算!E64</f>
        <v>0</v>
      </c>
      <c r="R28" s="1629"/>
      <c r="S28" s="1629"/>
      <c r="T28" s="1629"/>
      <c r="U28" s="1629"/>
      <c r="V28" s="1629"/>
      <c r="W28" s="1629"/>
      <c r="X28" s="1630"/>
      <c r="AA28" s="11"/>
      <c r="AB28" s="11"/>
      <c r="AC28" s="11"/>
      <c r="AD28" s="15"/>
      <c r="AE28" s="15"/>
    </row>
    <row r="29" spans="2:31" ht="13.35" customHeight="1">
      <c r="B29" s="880"/>
      <c r="C29" s="880"/>
      <c r="D29" s="942"/>
      <c r="E29" s="942"/>
      <c r="F29" s="944"/>
      <c r="G29" s="944"/>
      <c r="H29" s="944"/>
      <c r="I29" s="944"/>
      <c r="J29" s="1031"/>
      <c r="K29" s="945"/>
      <c r="L29" s="945"/>
      <c r="M29" s="945"/>
      <c r="N29" s="945"/>
      <c r="O29" s="945"/>
      <c r="P29" s="946"/>
      <c r="Q29" s="1021"/>
      <c r="R29" s="1022"/>
      <c r="S29" s="1022"/>
      <c r="T29" s="1022"/>
      <c r="U29" s="1022"/>
      <c r="V29" s="1022"/>
      <c r="W29" s="1022"/>
      <c r="X29" s="1023"/>
      <c r="AA29" s="11"/>
      <c r="AB29" s="11"/>
      <c r="AC29" s="11"/>
      <c r="AD29" s="15"/>
      <c r="AE29" s="15"/>
    </row>
    <row r="30" spans="2:31" ht="13.35" customHeight="1">
      <c r="B30" s="880"/>
      <c r="C30" s="880"/>
      <c r="D30" s="942"/>
      <c r="E30" s="942"/>
      <c r="F30" s="1631" t="s">
        <v>433</v>
      </c>
      <c r="G30" s="1631"/>
      <c r="H30" s="1631"/>
      <c r="I30" s="1631"/>
      <c r="J30" s="1632" t="s">
        <v>253</v>
      </c>
      <c r="K30" s="1631" t="s">
        <v>433</v>
      </c>
      <c r="L30" s="1631"/>
      <c r="M30" s="1631"/>
      <c r="N30" s="1631"/>
      <c r="O30" s="1631"/>
      <c r="P30" s="1633"/>
      <c r="Q30" s="1021"/>
      <c r="R30" s="1022"/>
      <c r="S30" s="1022"/>
      <c r="T30" s="1022"/>
      <c r="U30" s="1022"/>
      <c r="V30" s="1022"/>
      <c r="W30" s="1022"/>
      <c r="X30" s="1023"/>
      <c r="AA30" s="11"/>
      <c r="AB30" s="11"/>
      <c r="AC30" s="11"/>
      <c r="AD30" s="15"/>
      <c r="AE30" s="18"/>
    </row>
    <row r="31" spans="2:31" ht="13.35" customHeight="1">
      <c r="B31" s="880"/>
      <c r="C31" s="880"/>
      <c r="D31" s="942"/>
      <c r="E31" s="942"/>
      <c r="F31" s="944"/>
      <c r="G31" s="944"/>
      <c r="H31" s="944"/>
      <c r="I31" s="944"/>
      <c r="J31" s="937"/>
      <c r="K31" s="1606"/>
      <c r="L31" s="1606"/>
      <c r="M31" s="1606"/>
      <c r="N31" s="1606"/>
      <c r="O31" s="1606"/>
      <c r="P31" s="935"/>
      <c r="Q31" s="1634"/>
      <c r="R31" s="1024"/>
      <c r="S31" s="1024"/>
      <c r="T31" s="1024"/>
      <c r="U31" s="1024"/>
      <c r="V31" s="1024"/>
      <c r="W31" s="1024"/>
      <c r="X31" s="1025"/>
      <c r="AA31" s="11"/>
      <c r="AB31" s="11"/>
      <c r="AC31" s="11"/>
      <c r="AD31" s="19"/>
      <c r="AE31" s="6"/>
    </row>
    <row r="32" spans="2:31" ht="13.35" customHeight="1">
      <c r="B32" s="880"/>
      <c r="C32" s="880"/>
      <c r="D32" s="1635" t="s">
        <v>441</v>
      </c>
      <c r="E32" s="1636"/>
      <c r="F32" s="882"/>
      <c r="G32" s="883"/>
      <c r="H32" s="883"/>
      <c r="I32" s="883"/>
      <c r="J32" s="1637" t="s">
        <v>253</v>
      </c>
      <c r="K32" s="883" t="s">
        <v>433</v>
      </c>
      <c r="L32" s="883"/>
      <c r="M32" s="883"/>
      <c r="N32" s="883"/>
      <c r="O32" s="883"/>
      <c r="P32" s="1618"/>
      <c r="Q32" s="1628">
        <f>交通費計算!I64</f>
        <v>0</v>
      </c>
      <c r="R32" s="1629"/>
      <c r="S32" s="1629"/>
      <c r="T32" s="1629"/>
      <c r="U32" s="1629"/>
      <c r="V32" s="1629"/>
      <c r="W32" s="1629"/>
      <c r="X32" s="1630"/>
      <c r="Z32" s="859" t="str">
        <f>IF(F32="","","← 領収書、理由書が必要")</f>
        <v/>
      </c>
      <c r="AA32" s="859"/>
      <c r="AB32" s="859"/>
      <c r="AC32" s="859"/>
      <c r="AD32" s="19"/>
      <c r="AE32" s="6"/>
    </row>
    <row r="33" spans="2:31" ht="13.35" customHeight="1">
      <c r="B33" s="880"/>
      <c r="C33" s="880"/>
      <c r="D33" s="938"/>
      <c r="E33" s="939"/>
      <c r="F33" s="943"/>
      <c r="G33" s="944"/>
      <c r="H33" s="944"/>
      <c r="I33" s="944"/>
      <c r="J33" s="937"/>
      <c r="K33" s="944"/>
      <c r="L33" s="944"/>
      <c r="M33" s="944"/>
      <c r="N33" s="944"/>
      <c r="O33" s="944"/>
      <c r="P33" s="947"/>
      <c r="Q33" s="1021"/>
      <c r="R33" s="1022"/>
      <c r="S33" s="1022"/>
      <c r="T33" s="1022"/>
      <c r="U33" s="1022"/>
      <c r="V33" s="1022"/>
      <c r="W33" s="1022"/>
      <c r="X33" s="1023"/>
      <c r="Z33" s="859"/>
      <c r="AA33" s="859"/>
      <c r="AB33" s="859"/>
      <c r="AC33" s="859"/>
      <c r="AD33" s="11"/>
      <c r="AE33" s="18"/>
    </row>
    <row r="34" spans="2:31" ht="13.35" customHeight="1">
      <c r="B34" s="880"/>
      <c r="C34" s="880"/>
      <c r="D34" s="958" t="s">
        <v>442</v>
      </c>
      <c r="E34" s="959"/>
      <c r="F34" s="943"/>
      <c r="G34" s="944"/>
      <c r="H34" s="944"/>
      <c r="I34" s="944"/>
      <c r="J34" s="944"/>
      <c r="K34" s="944"/>
      <c r="L34" s="944"/>
      <c r="M34" s="944"/>
      <c r="N34" s="944"/>
      <c r="O34" s="944"/>
      <c r="P34" s="947"/>
      <c r="Q34" s="1021"/>
      <c r="R34" s="1022"/>
      <c r="S34" s="1022"/>
      <c r="T34" s="1022"/>
      <c r="U34" s="1022"/>
      <c r="V34" s="1022"/>
      <c r="W34" s="1022"/>
      <c r="X34" s="1023"/>
      <c r="AA34" s="11"/>
      <c r="AB34" s="11"/>
      <c r="AC34" s="11"/>
      <c r="AD34" s="6"/>
      <c r="AE34" s="18"/>
    </row>
    <row r="35" spans="2:31" ht="13.35" customHeight="1">
      <c r="B35" s="880"/>
      <c r="C35" s="880"/>
      <c r="D35" s="1587"/>
      <c r="E35" s="1589"/>
      <c r="F35" s="1605"/>
      <c r="G35" s="1606"/>
      <c r="H35" s="1606"/>
      <c r="I35" s="1606"/>
      <c r="J35" s="1606"/>
      <c r="K35" s="1606"/>
      <c r="L35" s="1606"/>
      <c r="M35" s="1606"/>
      <c r="N35" s="1606"/>
      <c r="O35" s="1606"/>
      <c r="P35" s="935"/>
      <c r="Q35" s="1634"/>
      <c r="R35" s="1024"/>
      <c r="S35" s="1024"/>
      <c r="T35" s="1024"/>
      <c r="U35" s="1024"/>
      <c r="V35" s="1024"/>
      <c r="W35" s="1024"/>
      <c r="X35" s="1025"/>
      <c r="AA35" s="11"/>
      <c r="AB35" s="11"/>
      <c r="AC35" s="11"/>
      <c r="AD35" s="20"/>
      <c r="AE35" s="18"/>
    </row>
    <row r="36" spans="2:31" ht="13.35" customHeight="1">
      <c r="B36" s="880"/>
      <c r="C36" s="880"/>
      <c r="D36" s="940" t="s">
        <v>443</v>
      </c>
      <c r="E36" s="941"/>
      <c r="F36" s="1638"/>
      <c r="G36" s="1639"/>
      <c r="H36" s="1639"/>
      <c r="I36" s="1639"/>
      <c r="J36" s="1639"/>
      <c r="K36" s="1639"/>
      <c r="L36" s="1639"/>
      <c r="M36" s="1640"/>
      <c r="N36" s="1640"/>
      <c r="O36" s="1640"/>
      <c r="P36" s="1641"/>
      <c r="Q36" s="1642">
        <f>M36+M38</f>
        <v>0</v>
      </c>
      <c r="R36" s="1643"/>
      <c r="S36" s="1643"/>
      <c r="T36" s="1643"/>
      <c r="U36" s="1643"/>
      <c r="V36" s="1643"/>
      <c r="W36" s="1643"/>
      <c r="X36" s="1644"/>
      <c r="Z36" s="860" t="str">
        <f>IF(F36="","","← 領収書、理由書が必要")</f>
        <v/>
      </c>
      <c r="AA36" s="860"/>
      <c r="AB36" s="860"/>
      <c r="AC36" s="860"/>
      <c r="AD36" s="20"/>
      <c r="AE36" s="18"/>
    </row>
    <row r="37" spans="2:31" ht="13.35" customHeight="1">
      <c r="B37" s="880"/>
      <c r="C37" s="880"/>
      <c r="D37" s="942"/>
      <c r="E37" s="941"/>
      <c r="F37" s="861"/>
      <c r="G37" s="862"/>
      <c r="H37" s="862"/>
      <c r="I37" s="862"/>
      <c r="J37" s="862"/>
      <c r="K37" s="862"/>
      <c r="L37" s="862"/>
      <c r="M37" s="866"/>
      <c r="N37" s="866"/>
      <c r="O37" s="866"/>
      <c r="P37" s="867"/>
      <c r="Q37" s="985"/>
      <c r="R37" s="986"/>
      <c r="S37" s="986"/>
      <c r="T37" s="986"/>
      <c r="U37" s="986"/>
      <c r="V37" s="986"/>
      <c r="W37" s="986"/>
      <c r="X37" s="987"/>
      <c r="Z37" s="860"/>
      <c r="AA37" s="860"/>
      <c r="AB37" s="860"/>
      <c r="AC37" s="860"/>
      <c r="AD37" s="20"/>
      <c r="AE37" s="18"/>
    </row>
    <row r="38" spans="2:31" ht="13.35" customHeight="1">
      <c r="B38" s="880"/>
      <c r="C38" s="880"/>
      <c r="D38" s="942"/>
      <c r="E38" s="941"/>
      <c r="F38" s="863"/>
      <c r="G38" s="864"/>
      <c r="H38" s="864"/>
      <c r="I38" s="864"/>
      <c r="J38" s="864"/>
      <c r="K38" s="864"/>
      <c r="L38" s="864"/>
      <c r="M38" s="868"/>
      <c r="N38" s="868"/>
      <c r="O38" s="868"/>
      <c r="P38" s="869"/>
      <c r="Q38" s="985"/>
      <c r="R38" s="986"/>
      <c r="S38" s="986"/>
      <c r="T38" s="986"/>
      <c r="U38" s="986"/>
      <c r="V38" s="986"/>
      <c r="W38" s="986"/>
      <c r="X38" s="987"/>
      <c r="Z38" s="860" t="str">
        <f>IF(F38="","","← 領収書、理由書が必要")</f>
        <v/>
      </c>
      <c r="AA38" s="860"/>
      <c r="AB38" s="860"/>
      <c r="AC38" s="860"/>
      <c r="AD38" s="20"/>
      <c r="AE38" s="18"/>
    </row>
    <row r="39" spans="2:31" ht="13.35" customHeight="1">
      <c r="B39" s="880"/>
      <c r="C39" s="880"/>
      <c r="D39" s="942"/>
      <c r="E39" s="941"/>
      <c r="F39" s="1645"/>
      <c r="G39" s="865"/>
      <c r="H39" s="865"/>
      <c r="I39" s="865"/>
      <c r="J39" s="865"/>
      <c r="K39" s="865"/>
      <c r="L39" s="865"/>
      <c r="M39" s="870"/>
      <c r="N39" s="870"/>
      <c r="O39" s="870"/>
      <c r="P39" s="871"/>
      <c r="Q39" s="1646"/>
      <c r="R39" s="988"/>
      <c r="S39" s="988"/>
      <c r="T39" s="988"/>
      <c r="U39" s="988"/>
      <c r="V39" s="988"/>
      <c r="W39" s="988"/>
      <c r="X39" s="989"/>
      <c r="Z39" s="860"/>
      <c r="AA39" s="860"/>
      <c r="AB39" s="860"/>
      <c r="AC39" s="860"/>
      <c r="AD39" s="20"/>
      <c r="AE39" s="18"/>
    </row>
    <row r="40" spans="2:31" ht="13.35" customHeight="1">
      <c r="B40" s="880"/>
      <c r="C40" s="880"/>
      <c r="D40" s="960" t="s">
        <v>444</v>
      </c>
      <c r="E40" s="961"/>
      <c r="F40" s="1638"/>
      <c r="G40" s="1639"/>
      <c r="H40" s="1639"/>
      <c r="I40" s="1639"/>
      <c r="J40" s="1639"/>
      <c r="K40" s="1639"/>
      <c r="L40" s="1639"/>
      <c r="M40" s="1640"/>
      <c r="N40" s="1640"/>
      <c r="O40" s="1640"/>
      <c r="P40" s="1641"/>
      <c r="Q40" s="1642">
        <f>M40+M42</f>
        <v>0</v>
      </c>
      <c r="R40" s="1643"/>
      <c r="S40" s="1643"/>
      <c r="T40" s="1643"/>
      <c r="U40" s="1643"/>
      <c r="V40" s="1643"/>
      <c r="W40" s="1643"/>
      <c r="X40" s="1644"/>
      <c r="Z40" s="860" t="str">
        <f t="shared" ref="Z40" si="0">IF(F40="","","← 領収書、理由書が必要")</f>
        <v/>
      </c>
      <c r="AA40" s="860"/>
      <c r="AB40" s="860"/>
      <c r="AC40" s="860"/>
      <c r="AD40" s="20"/>
      <c r="AE40" s="18"/>
    </row>
    <row r="41" spans="2:31" ht="13.35" customHeight="1">
      <c r="B41" s="880"/>
      <c r="C41" s="880"/>
      <c r="D41" s="962"/>
      <c r="E41" s="961"/>
      <c r="F41" s="861"/>
      <c r="G41" s="862"/>
      <c r="H41" s="862"/>
      <c r="I41" s="862"/>
      <c r="J41" s="862"/>
      <c r="K41" s="862"/>
      <c r="L41" s="862"/>
      <c r="M41" s="866"/>
      <c r="N41" s="866"/>
      <c r="O41" s="866"/>
      <c r="P41" s="867"/>
      <c r="Q41" s="985"/>
      <c r="R41" s="986"/>
      <c r="S41" s="986"/>
      <c r="T41" s="986"/>
      <c r="U41" s="986"/>
      <c r="V41" s="986"/>
      <c r="W41" s="986"/>
      <c r="X41" s="987"/>
      <c r="Z41" s="860"/>
      <c r="AA41" s="860"/>
      <c r="AB41" s="860"/>
      <c r="AC41" s="860"/>
      <c r="AD41" s="20"/>
      <c r="AE41" s="18"/>
    </row>
    <row r="42" spans="2:31" ht="13.35" customHeight="1">
      <c r="B42" s="880"/>
      <c r="C42" s="880"/>
      <c r="D42" s="962"/>
      <c r="E42" s="961"/>
      <c r="F42" s="863"/>
      <c r="G42" s="864"/>
      <c r="H42" s="864"/>
      <c r="I42" s="864"/>
      <c r="J42" s="864"/>
      <c r="K42" s="864"/>
      <c r="L42" s="864"/>
      <c r="M42" s="868"/>
      <c r="N42" s="868"/>
      <c r="O42" s="868"/>
      <c r="P42" s="869"/>
      <c r="Q42" s="985"/>
      <c r="R42" s="986"/>
      <c r="S42" s="986"/>
      <c r="T42" s="986"/>
      <c r="U42" s="986"/>
      <c r="V42" s="986"/>
      <c r="W42" s="986"/>
      <c r="X42" s="987"/>
      <c r="Z42" s="860" t="str">
        <f t="shared" ref="Z42" si="1">IF(F42="","","← 領収書、理由書が必要")</f>
        <v/>
      </c>
      <c r="AA42" s="860"/>
      <c r="AB42" s="860"/>
      <c r="AC42" s="860"/>
      <c r="AD42" s="20"/>
      <c r="AE42" s="18"/>
    </row>
    <row r="43" spans="2:31" ht="13.35" customHeight="1">
      <c r="B43" s="880"/>
      <c r="C43" s="880"/>
      <c r="D43" s="962"/>
      <c r="E43" s="961"/>
      <c r="F43" s="1645"/>
      <c r="G43" s="865"/>
      <c r="H43" s="865"/>
      <c r="I43" s="865"/>
      <c r="J43" s="865"/>
      <c r="K43" s="865"/>
      <c r="L43" s="865"/>
      <c r="M43" s="870"/>
      <c r="N43" s="870"/>
      <c r="O43" s="870"/>
      <c r="P43" s="871"/>
      <c r="Q43" s="1646"/>
      <c r="R43" s="988"/>
      <c r="S43" s="988"/>
      <c r="T43" s="988"/>
      <c r="U43" s="988"/>
      <c r="V43" s="988"/>
      <c r="W43" s="988"/>
      <c r="X43" s="989"/>
      <c r="Z43" s="860"/>
      <c r="AA43" s="860"/>
      <c r="AB43" s="860"/>
      <c r="AC43" s="860"/>
      <c r="AD43" s="20"/>
      <c r="AE43" s="18"/>
    </row>
    <row r="44" spans="2:31" ht="13.35" customHeight="1">
      <c r="B44" s="902" t="s">
        <v>445</v>
      </c>
      <c r="C44" s="904"/>
      <c r="D44" s="960" t="s">
        <v>446</v>
      </c>
      <c r="E44" s="961"/>
      <c r="F44" s="1647"/>
      <c r="G44" s="1620"/>
      <c r="H44" s="1620"/>
      <c r="I44" s="1648" t="s">
        <v>447</v>
      </c>
      <c r="J44" s="1649">
        <f>W9</f>
        <v>0</v>
      </c>
      <c r="K44" s="894" t="s">
        <v>255</v>
      </c>
      <c r="L44" s="885"/>
      <c r="M44" s="885"/>
      <c r="N44" s="885"/>
      <c r="O44" s="885"/>
      <c r="P44" s="886"/>
      <c r="Q44" s="1642">
        <f>G44*J44+G46*J46</f>
        <v>0</v>
      </c>
      <c r="R44" s="1643"/>
      <c r="S44" s="1643"/>
      <c r="T44" s="1643"/>
      <c r="U44" s="1643"/>
      <c r="V44" s="1643"/>
      <c r="W44" s="1643"/>
      <c r="X44" s="1644"/>
      <c r="Z44" s="21"/>
      <c r="AA44" s="11"/>
      <c r="AB44" s="11"/>
      <c r="AC44" s="11"/>
      <c r="AD44" s="20"/>
      <c r="AE44" s="18"/>
    </row>
    <row r="45" spans="2:31" ht="13.35" customHeight="1">
      <c r="B45" s="958"/>
      <c r="C45" s="959"/>
      <c r="D45" s="962"/>
      <c r="E45" s="961"/>
      <c r="F45" s="872"/>
      <c r="G45" s="963"/>
      <c r="H45" s="963"/>
      <c r="I45" s="876"/>
      <c r="J45" s="964"/>
      <c r="K45" s="875"/>
      <c r="L45" s="965"/>
      <c r="M45" s="965"/>
      <c r="N45" s="965"/>
      <c r="O45" s="965"/>
      <c r="P45" s="966"/>
      <c r="Q45" s="985"/>
      <c r="R45" s="986"/>
      <c r="S45" s="986"/>
      <c r="T45" s="986"/>
      <c r="U45" s="986"/>
      <c r="V45" s="986"/>
      <c r="W45" s="986"/>
      <c r="X45" s="987"/>
      <c r="Z45" s="21"/>
      <c r="AA45" s="11"/>
      <c r="AB45" s="11"/>
      <c r="AC45" s="11"/>
      <c r="AD45" s="20"/>
    </row>
    <row r="46" spans="2:31" ht="13.35" customHeight="1">
      <c r="B46" s="958"/>
      <c r="C46" s="959"/>
      <c r="D46" s="962"/>
      <c r="E46" s="961"/>
      <c r="F46" s="872"/>
      <c r="G46" s="963"/>
      <c r="H46" s="963"/>
      <c r="I46" s="876" t="str">
        <f>IF(G46&lt;&gt;"","×","")</f>
        <v/>
      </c>
      <c r="J46" s="970"/>
      <c r="K46" s="875" t="str">
        <f>IF(G46&lt;&gt;"","日","")</f>
        <v/>
      </c>
      <c r="L46" s="965"/>
      <c r="M46" s="965"/>
      <c r="N46" s="965"/>
      <c r="O46" s="965"/>
      <c r="P46" s="966"/>
      <c r="Q46" s="985"/>
      <c r="R46" s="986"/>
      <c r="S46" s="986"/>
      <c r="T46" s="986"/>
      <c r="U46" s="986"/>
      <c r="V46" s="986"/>
      <c r="W46" s="986"/>
      <c r="X46" s="987"/>
      <c r="Z46" s="21"/>
      <c r="AA46" s="11"/>
      <c r="AB46" s="11"/>
      <c r="AC46" s="11"/>
    </row>
    <row r="47" spans="2:31" ht="13.35" customHeight="1">
      <c r="B47" s="958"/>
      <c r="C47" s="959"/>
      <c r="D47" s="962"/>
      <c r="E47" s="961"/>
      <c r="F47" s="1650"/>
      <c r="G47" s="924"/>
      <c r="H47" s="924"/>
      <c r="I47" s="892"/>
      <c r="J47" s="892"/>
      <c r="K47" s="1591"/>
      <c r="L47" s="1608"/>
      <c r="M47" s="1608"/>
      <c r="N47" s="1608"/>
      <c r="O47" s="1608"/>
      <c r="P47" s="1609"/>
      <c r="Q47" s="1646"/>
      <c r="R47" s="988"/>
      <c r="S47" s="988"/>
      <c r="T47" s="988"/>
      <c r="U47" s="988"/>
      <c r="V47" s="988"/>
      <c r="W47" s="988"/>
      <c r="X47" s="989"/>
      <c r="Z47" s="21"/>
      <c r="AA47" s="11"/>
      <c r="AB47" s="11"/>
      <c r="AC47" s="11"/>
    </row>
    <row r="48" spans="2:31" ht="13.35" customHeight="1">
      <c r="B48" s="958"/>
      <c r="C48" s="959"/>
      <c r="D48" s="960" t="s">
        <v>217</v>
      </c>
      <c r="E48" s="961"/>
      <c r="F48" s="1647"/>
      <c r="G48" s="1651" cm="1">
        <f t="array" ref="G48">IFERROR(_xlfn.IFS(L44="（素泊まり）",2400,L44="（朝食付）",1600,L44="（夕食付）",1600,L44="（朝夕食付）",800),0)</f>
        <v>0</v>
      </c>
      <c r="H48" s="1651"/>
      <c r="I48" s="1652" t="s">
        <v>447</v>
      </c>
      <c r="J48" s="1653">
        <f>W9</f>
        <v>0</v>
      </c>
      <c r="K48" s="1654" t="s">
        <v>255</v>
      </c>
      <c r="L48" s="1648"/>
      <c r="M48" s="1648"/>
      <c r="N48" s="1648"/>
      <c r="O48" s="1648"/>
      <c r="P48" s="1655"/>
      <c r="Q48" s="1642">
        <f>IFERROR(G48*J48+G50*J50,"")</f>
        <v>0</v>
      </c>
      <c r="R48" s="1643"/>
      <c r="S48" s="1643"/>
      <c r="T48" s="1643"/>
      <c r="U48" s="1643"/>
      <c r="V48" s="1643"/>
      <c r="W48" s="1643"/>
      <c r="X48" s="1644"/>
      <c r="Z48" s="21"/>
      <c r="AA48" s="11"/>
      <c r="AC48" s="11"/>
    </row>
    <row r="49" spans="1:29" ht="13.35" customHeight="1">
      <c r="B49" s="958"/>
      <c r="C49" s="959"/>
      <c r="D49" s="962"/>
      <c r="E49" s="961"/>
      <c r="F49" s="872"/>
      <c r="G49" s="967"/>
      <c r="H49" s="967"/>
      <c r="I49" s="963"/>
      <c r="J49" s="873"/>
      <c r="K49" s="963"/>
      <c r="L49" s="876"/>
      <c r="M49" s="876"/>
      <c r="N49" s="876"/>
      <c r="O49" s="876"/>
      <c r="P49" s="877"/>
      <c r="Q49" s="985"/>
      <c r="R49" s="986"/>
      <c r="S49" s="986"/>
      <c r="T49" s="986"/>
      <c r="U49" s="986"/>
      <c r="V49" s="986"/>
      <c r="W49" s="986"/>
      <c r="X49" s="987"/>
      <c r="Z49" s="21"/>
      <c r="AA49" s="11"/>
      <c r="AB49" s="11"/>
      <c r="AC49" s="11"/>
    </row>
    <row r="50" spans="1:29" ht="13.35" customHeight="1">
      <c r="B50" s="958"/>
      <c r="C50" s="959"/>
      <c r="D50" s="962"/>
      <c r="E50" s="961"/>
      <c r="F50" s="872"/>
      <c r="G50" s="967" cm="1">
        <f t="array" ref="G50">IFERROR(_xlfn.IFS(L46="（素泊まり）",2400,L46="（朝食付）",1600,L46="（夕食付）",1600,L46="（朝夕食付）",800),0)</f>
        <v>0</v>
      </c>
      <c r="H50" s="967"/>
      <c r="I50" s="876" t="str">
        <f>IF(G50&lt;&gt;"","×","")</f>
        <v>×</v>
      </c>
      <c r="J50" s="873"/>
      <c r="K50" s="875" t="str">
        <f>IF(G50&lt;&gt;"","日","")</f>
        <v>日</v>
      </c>
      <c r="L50" s="876"/>
      <c r="M50" s="876"/>
      <c r="N50" s="876"/>
      <c r="O50" s="876"/>
      <c r="P50" s="877"/>
      <c r="Q50" s="985"/>
      <c r="R50" s="986"/>
      <c r="S50" s="986"/>
      <c r="T50" s="986"/>
      <c r="U50" s="986"/>
      <c r="V50" s="986"/>
      <c r="W50" s="986"/>
      <c r="X50" s="987"/>
      <c r="Z50" s="21"/>
      <c r="AC50" s="11"/>
    </row>
    <row r="51" spans="1:29" ht="13.35" customHeight="1">
      <c r="B51" s="958"/>
      <c r="C51" s="959"/>
      <c r="D51" s="962"/>
      <c r="E51" s="961"/>
      <c r="F51" s="1650"/>
      <c r="G51" s="1030"/>
      <c r="H51" s="1030"/>
      <c r="I51" s="892"/>
      <c r="J51" s="874"/>
      <c r="K51" s="1591"/>
      <c r="L51" s="878"/>
      <c r="M51" s="878"/>
      <c r="N51" s="878"/>
      <c r="O51" s="878"/>
      <c r="P51" s="879"/>
      <c r="Q51" s="1646"/>
      <c r="R51" s="988"/>
      <c r="S51" s="988"/>
      <c r="T51" s="988"/>
      <c r="U51" s="988"/>
      <c r="V51" s="988"/>
      <c r="W51" s="988"/>
      <c r="X51" s="989"/>
      <c r="Z51" s="21"/>
      <c r="AC51" s="11"/>
    </row>
    <row r="52" spans="1:29" ht="13.35" customHeight="1">
      <c r="B52" s="958"/>
      <c r="C52" s="959"/>
      <c r="D52" s="960" t="s">
        <v>444</v>
      </c>
      <c r="E52" s="968"/>
      <c r="F52" s="1638"/>
      <c r="G52" s="1639"/>
      <c r="H52" s="1639"/>
      <c r="I52" s="1639"/>
      <c r="J52" s="1639"/>
      <c r="K52" s="1639"/>
      <c r="L52" s="1639"/>
      <c r="M52" s="1640"/>
      <c r="N52" s="1640"/>
      <c r="O52" s="1640"/>
      <c r="P52" s="1641"/>
      <c r="Q52" s="1642">
        <f>M52+M54</f>
        <v>0</v>
      </c>
      <c r="R52" s="1643"/>
      <c r="S52" s="1643"/>
      <c r="T52" s="1643"/>
      <c r="U52" s="1643"/>
      <c r="V52" s="1643"/>
      <c r="W52" s="1643"/>
      <c r="X52" s="1644"/>
      <c r="AA52" s="11"/>
      <c r="AB52" s="11"/>
      <c r="AC52" s="11"/>
    </row>
    <row r="53" spans="1:29" ht="13.35" customHeight="1">
      <c r="B53" s="958"/>
      <c r="C53" s="959"/>
      <c r="D53" s="969"/>
      <c r="E53" s="968"/>
      <c r="F53" s="861"/>
      <c r="G53" s="862"/>
      <c r="H53" s="862"/>
      <c r="I53" s="862"/>
      <c r="J53" s="862"/>
      <c r="K53" s="862"/>
      <c r="L53" s="862"/>
      <c r="M53" s="866"/>
      <c r="N53" s="866"/>
      <c r="O53" s="866"/>
      <c r="P53" s="867"/>
      <c r="Q53" s="985"/>
      <c r="R53" s="986"/>
      <c r="S53" s="986"/>
      <c r="T53" s="986"/>
      <c r="U53" s="986"/>
      <c r="V53" s="986"/>
      <c r="W53" s="986"/>
      <c r="X53" s="987"/>
      <c r="AA53" s="11"/>
      <c r="AB53" s="11"/>
      <c r="AC53" s="11"/>
    </row>
    <row r="54" spans="1:29" ht="13.35" customHeight="1">
      <c r="B54" s="958"/>
      <c r="C54" s="959"/>
      <c r="D54" s="969"/>
      <c r="E54" s="968"/>
      <c r="F54" s="863"/>
      <c r="G54" s="864"/>
      <c r="H54" s="864"/>
      <c r="I54" s="864"/>
      <c r="J54" s="864"/>
      <c r="K54" s="864"/>
      <c r="L54" s="864"/>
      <c r="M54" s="868"/>
      <c r="N54" s="868"/>
      <c r="O54" s="868"/>
      <c r="P54" s="869"/>
      <c r="Q54" s="985"/>
      <c r="R54" s="986"/>
      <c r="S54" s="986"/>
      <c r="T54" s="986"/>
      <c r="U54" s="986"/>
      <c r="V54" s="986"/>
      <c r="W54" s="986"/>
      <c r="X54" s="987"/>
      <c r="AA54" s="11"/>
      <c r="AB54" s="6"/>
      <c r="AC54" s="11"/>
    </row>
    <row r="55" spans="1:29" s="2" customFormat="1" ht="13.35" customHeight="1">
      <c r="A55" s="6"/>
      <c r="B55" s="1587"/>
      <c r="C55" s="1589"/>
      <c r="D55" s="969"/>
      <c r="E55" s="968"/>
      <c r="F55" s="1645"/>
      <c r="G55" s="865"/>
      <c r="H55" s="865"/>
      <c r="I55" s="865"/>
      <c r="J55" s="865"/>
      <c r="K55" s="865"/>
      <c r="L55" s="865"/>
      <c r="M55" s="870"/>
      <c r="N55" s="870"/>
      <c r="O55" s="870"/>
      <c r="P55" s="871"/>
      <c r="Q55" s="1646"/>
      <c r="R55" s="988"/>
      <c r="S55" s="988"/>
      <c r="T55" s="988"/>
      <c r="U55" s="988"/>
      <c r="V55" s="988"/>
      <c r="W55" s="988"/>
      <c r="X55" s="989"/>
      <c r="Y55" s="6"/>
      <c r="Z55" s="3"/>
      <c r="AA55" s="11"/>
      <c r="AB55" s="11"/>
      <c r="AC55" s="11"/>
    </row>
    <row r="56" spans="1:29" s="2" customFormat="1" ht="13.35" customHeight="1">
      <c r="A56" s="6"/>
      <c r="B56" s="908" t="s">
        <v>448</v>
      </c>
      <c r="C56" s="894"/>
      <c r="D56" s="894"/>
      <c r="E56" s="909"/>
      <c r="F56" s="320"/>
      <c r="G56" s="1656"/>
      <c r="H56" s="1656"/>
      <c r="I56" s="1657"/>
      <c r="J56" s="1656"/>
      <c r="K56" s="1658"/>
      <c r="L56" s="1648"/>
      <c r="M56" s="1648"/>
      <c r="N56" s="1648"/>
      <c r="O56" s="1648"/>
      <c r="P56" s="1655"/>
      <c r="Q56" s="1642">
        <f>Q28+Q32+Q36+Q40+Q44+Q48+Q52</f>
        <v>0</v>
      </c>
      <c r="R56" s="1643"/>
      <c r="S56" s="1643"/>
      <c r="T56" s="1643"/>
      <c r="U56" s="1643"/>
      <c r="V56" s="1643"/>
      <c r="W56" s="1643"/>
      <c r="X56" s="1644"/>
      <c r="Y56" s="6"/>
      <c r="Z56" s="21"/>
      <c r="AA56" s="11"/>
      <c r="AB56" s="11"/>
      <c r="AC56" s="11"/>
    </row>
    <row r="57" spans="1:29" s="2" customFormat="1" ht="13.35" customHeight="1">
      <c r="A57" s="6"/>
      <c r="B57" s="980"/>
      <c r="C57" s="875"/>
      <c r="D57" s="875"/>
      <c r="E57" s="981"/>
      <c r="F57" s="59"/>
      <c r="G57" s="8"/>
      <c r="H57" s="8"/>
      <c r="I57" s="8"/>
      <c r="J57" s="8"/>
      <c r="K57" s="8"/>
      <c r="L57" s="876"/>
      <c r="M57" s="876"/>
      <c r="N57" s="876"/>
      <c r="O57" s="876"/>
      <c r="P57" s="877"/>
      <c r="Q57" s="985"/>
      <c r="R57" s="986"/>
      <c r="S57" s="986"/>
      <c r="T57" s="986"/>
      <c r="U57" s="986"/>
      <c r="V57" s="986"/>
      <c r="W57" s="986"/>
      <c r="X57" s="987"/>
      <c r="Y57" s="6"/>
      <c r="Z57" s="21"/>
      <c r="AA57" s="11"/>
      <c r="AB57" s="11"/>
      <c r="AC57" s="11"/>
    </row>
    <row r="58" spans="1:29" s="2" customFormat="1" ht="13.35" customHeight="1">
      <c r="A58" s="6"/>
      <c r="B58" s="980"/>
      <c r="C58" s="875"/>
      <c r="D58" s="875"/>
      <c r="E58" s="981"/>
      <c r="F58" s="59"/>
      <c r="G58" s="8"/>
      <c r="H58" s="8"/>
      <c r="I58" s="9" t="str">
        <f>IF(G58&lt;&gt;"","×","")</f>
        <v/>
      </c>
      <c r="J58" s="8" t="s">
        <v>433</v>
      </c>
      <c r="K58" s="25" t="str">
        <f>IF(G58&lt;&gt;"","日","")</f>
        <v/>
      </c>
      <c r="L58" s="1026"/>
      <c r="M58" s="1026"/>
      <c r="N58" s="1026"/>
      <c r="O58" s="1026"/>
      <c r="P58" s="1027"/>
      <c r="Q58" s="985"/>
      <c r="R58" s="986"/>
      <c r="S58" s="986"/>
      <c r="T58" s="986"/>
      <c r="U58" s="986"/>
      <c r="V58" s="986"/>
      <c r="W58" s="986"/>
      <c r="X58" s="987"/>
      <c r="Y58" s="6"/>
      <c r="Z58" s="21"/>
      <c r="AA58" s="11"/>
      <c r="AB58" s="11"/>
      <c r="AC58" s="11"/>
    </row>
    <row r="59" spans="1:29" s="2" customFormat="1" ht="13.35" customHeight="1">
      <c r="A59" s="6"/>
      <c r="B59" s="1590"/>
      <c r="C59" s="1591"/>
      <c r="D59" s="1591"/>
      <c r="E59" s="1592"/>
      <c r="F59" s="1617"/>
      <c r="G59" s="325"/>
      <c r="H59" s="325"/>
      <c r="I59" s="326"/>
      <c r="J59" s="325"/>
      <c r="K59" s="327"/>
      <c r="L59" s="1028"/>
      <c r="M59" s="1028"/>
      <c r="N59" s="1028"/>
      <c r="O59" s="1028"/>
      <c r="P59" s="1029"/>
      <c r="Q59" s="1646"/>
      <c r="R59" s="988"/>
      <c r="S59" s="988"/>
      <c r="T59" s="988"/>
      <c r="U59" s="988"/>
      <c r="V59" s="988"/>
      <c r="W59" s="988"/>
      <c r="X59" s="989"/>
      <c r="Y59" s="6"/>
      <c r="Z59" s="21"/>
      <c r="AA59" s="11"/>
      <c r="AB59" s="11"/>
      <c r="AC59" s="11"/>
    </row>
    <row r="60" spans="1:29" s="2" customFormat="1" ht="13.35" customHeight="1">
      <c r="A60" s="6"/>
      <c r="B60" s="1659" t="s">
        <v>449</v>
      </c>
      <c r="C60" s="1626"/>
      <c r="D60" s="1626"/>
      <c r="E60" s="1627"/>
      <c r="F60" s="908" t="s">
        <v>450</v>
      </c>
      <c r="G60" s="894"/>
      <c r="H60" s="894"/>
      <c r="I60" s="894"/>
      <c r="J60" s="894"/>
      <c r="K60" s="894"/>
      <c r="L60" s="894"/>
      <c r="M60" s="894"/>
      <c r="N60" s="894"/>
      <c r="O60" s="894"/>
      <c r="P60" s="909"/>
      <c r="Q60" s="199"/>
      <c r="R60" s="200"/>
      <c r="S60" s="200"/>
      <c r="T60" s="200"/>
      <c r="U60" s="974"/>
      <c r="V60" s="974"/>
      <c r="W60" s="974"/>
      <c r="X60" s="975"/>
      <c r="Y60" s="6"/>
      <c r="Z60" s="3"/>
      <c r="AA60" s="11"/>
      <c r="AB60" s="11"/>
      <c r="AC60" s="11"/>
    </row>
    <row r="61" spans="1:29" s="2" customFormat="1" ht="13.35" customHeight="1">
      <c r="A61" s="6"/>
      <c r="B61" s="971"/>
      <c r="C61" s="972"/>
      <c r="D61" s="972"/>
      <c r="E61" s="973"/>
      <c r="F61" s="980"/>
      <c r="G61" s="875"/>
      <c r="H61" s="875"/>
      <c r="I61" s="875"/>
      <c r="J61" s="875"/>
      <c r="K61" s="875"/>
      <c r="L61" s="875"/>
      <c r="M61" s="875"/>
      <c r="N61" s="875"/>
      <c r="O61" s="875"/>
      <c r="P61" s="981"/>
      <c r="Q61" s="1660"/>
      <c r="R61" s="201"/>
      <c r="S61" s="201"/>
      <c r="T61" s="201"/>
      <c r="U61" s="976"/>
      <c r="V61" s="976"/>
      <c r="W61" s="976"/>
      <c r="X61" s="1661"/>
      <c r="Y61" s="6"/>
      <c r="Z61" s="3"/>
      <c r="AA61" s="11"/>
      <c r="AB61" s="11"/>
      <c r="AC61" s="11"/>
    </row>
    <row r="62" spans="1:29" s="2" customFormat="1" ht="13.35" customHeight="1">
      <c r="A62" s="6"/>
      <c r="B62" s="971"/>
      <c r="C62" s="972"/>
      <c r="D62" s="972"/>
      <c r="E62" s="973"/>
      <c r="F62" s="980"/>
      <c r="G62" s="875"/>
      <c r="H62" s="875"/>
      <c r="I62" s="875"/>
      <c r="J62" s="875"/>
      <c r="K62" s="875"/>
      <c r="L62" s="875"/>
      <c r="M62" s="875"/>
      <c r="N62" s="875"/>
      <c r="O62" s="875"/>
      <c r="P62" s="981"/>
      <c r="Q62" s="199"/>
      <c r="R62" s="200"/>
      <c r="S62" s="200"/>
      <c r="T62" s="977" t="s">
        <v>451</v>
      </c>
      <c r="U62" s="978"/>
      <c r="V62" s="978"/>
      <c r="W62" s="978"/>
      <c r="X62" s="979"/>
      <c r="Y62" s="6"/>
      <c r="Z62" s="3"/>
      <c r="AA62" s="11"/>
      <c r="AB62" s="11"/>
      <c r="AC62" s="11"/>
    </row>
    <row r="63" spans="1:29" s="2" customFormat="1" ht="13.35" customHeight="1" thickBot="1">
      <c r="A63" s="6"/>
      <c r="B63" s="971"/>
      <c r="C63" s="972"/>
      <c r="D63" s="972"/>
      <c r="E63" s="973"/>
      <c r="F63" s="982"/>
      <c r="G63" s="983"/>
      <c r="H63" s="983"/>
      <c r="I63" s="983"/>
      <c r="J63" s="983"/>
      <c r="K63" s="983"/>
      <c r="L63" s="983"/>
      <c r="M63" s="983"/>
      <c r="N63" s="983"/>
      <c r="O63" s="983"/>
      <c r="P63" s="984"/>
      <c r="Q63" s="199"/>
      <c r="R63" s="200"/>
      <c r="S63" s="200"/>
      <c r="T63" s="977"/>
      <c r="U63" s="978"/>
      <c r="V63" s="978"/>
      <c r="W63" s="978"/>
      <c r="X63" s="979"/>
      <c r="Y63" s="6"/>
      <c r="Z63" s="3"/>
      <c r="AA63" s="11"/>
      <c r="AB63" s="11"/>
      <c r="AC63" s="11"/>
    </row>
    <row r="64" spans="1:29" s="2" customFormat="1" ht="13.35" customHeight="1">
      <c r="A64" s="6"/>
      <c r="B64" s="999" t="s">
        <v>452</v>
      </c>
      <c r="C64" s="1000"/>
      <c r="D64" s="1000"/>
      <c r="E64" s="1000"/>
      <c r="F64" s="1000"/>
      <c r="G64" s="1000"/>
      <c r="H64" s="1000"/>
      <c r="I64" s="1000"/>
      <c r="J64" s="1000"/>
      <c r="K64" s="1000"/>
      <c r="L64" s="1000"/>
      <c r="M64" s="1000"/>
      <c r="N64" s="1000"/>
      <c r="O64" s="1000"/>
      <c r="P64" s="61"/>
      <c r="Q64" s="1006">
        <f>Q56-U62</f>
        <v>0</v>
      </c>
      <c r="R64" s="1006"/>
      <c r="S64" s="1006"/>
      <c r="T64" s="1006"/>
      <c r="U64" s="1006"/>
      <c r="V64" s="1006"/>
      <c r="W64" s="1006"/>
      <c r="X64" s="1007"/>
      <c r="Y64" s="6"/>
      <c r="Z64" s="3"/>
      <c r="AA64" s="11"/>
      <c r="AB64" s="11"/>
      <c r="AC64" s="11"/>
    </row>
    <row r="65" spans="1:32" s="2" customFormat="1" ht="13.35" customHeight="1">
      <c r="A65" s="6"/>
      <c r="B65" s="1001"/>
      <c r="C65" s="1002"/>
      <c r="D65" s="1002"/>
      <c r="E65" s="1002"/>
      <c r="F65" s="1002"/>
      <c r="G65" s="1002"/>
      <c r="H65" s="1002"/>
      <c r="I65" s="1002"/>
      <c r="J65" s="1002"/>
      <c r="K65" s="1002"/>
      <c r="L65" s="1002"/>
      <c r="M65" s="1002"/>
      <c r="N65" s="1002"/>
      <c r="O65" s="1002"/>
      <c r="P65" s="10"/>
      <c r="Q65" s="1008"/>
      <c r="R65" s="1008"/>
      <c r="S65" s="1008"/>
      <c r="T65" s="1008"/>
      <c r="U65" s="1008"/>
      <c r="V65" s="1008"/>
      <c r="W65" s="1008"/>
      <c r="X65" s="1009"/>
      <c r="Y65" s="6"/>
      <c r="Z65" s="3"/>
      <c r="AA65" s="11"/>
      <c r="AB65" s="11"/>
      <c r="AC65" s="11"/>
    </row>
    <row r="66" spans="1:32" s="2" customFormat="1" ht="13.35" customHeight="1" thickBot="1">
      <c r="A66" s="6"/>
      <c r="B66" s="1003"/>
      <c r="C66" s="1004"/>
      <c r="D66" s="1004"/>
      <c r="E66" s="1004"/>
      <c r="F66" s="1004"/>
      <c r="G66" s="1004"/>
      <c r="H66" s="1004"/>
      <c r="I66" s="1004"/>
      <c r="J66" s="1004"/>
      <c r="K66" s="1004"/>
      <c r="L66" s="1004"/>
      <c r="M66" s="1004"/>
      <c r="N66" s="1004"/>
      <c r="O66" s="1004"/>
      <c r="P66" s="38"/>
      <c r="Q66" s="1010"/>
      <c r="R66" s="1010"/>
      <c r="S66" s="1010"/>
      <c r="T66" s="1010"/>
      <c r="U66" s="1010"/>
      <c r="V66" s="1010"/>
      <c r="W66" s="1010"/>
      <c r="X66" s="1011"/>
      <c r="Y66" s="6"/>
      <c r="Z66" s="3"/>
      <c r="AA66" s="11"/>
      <c r="AB66" s="11"/>
      <c r="AC66" s="11"/>
    </row>
    <row r="67" spans="1:32" s="2" customFormat="1" ht="15.75" customHeight="1">
      <c r="A67" s="6"/>
      <c r="B67" s="980" t="s">
        <v>453</v>
      </c>
      <c r="C67" s="875"/>
      <c r="D67" s="875"/>
      <c r="E67" s="981"/>
      <c r="F67" s="1012"/>
      <c r="G67" s="1013"/>
      <c r="H67" s="1013"/>
      <c r="I67" s="1013"/>
      <c r="J67" s="1013"/>
      <c r="K67" s="1013"/>
      <c r="L67" s="1013"/>
      <c r="M67" s="1013"/>
      <c r="N67" s="1013"/>
      <c r="O67" s="1013"/>
      <c r="P67" s="1013"/>
      <c r="Q67" s="1013"/>
      <c r="R67" s="1013"/>
      <c r="S67" s="1013"/>
      <c r="T67" s="1013"/>
      <c r="U67" s="1013"/>
      <c r="V67" s="1013"/>
      <c r="W67" s="1013"/>
      <c r="X67" s="1014"/>
      <c r="Y67" s="6"/>
      <c r="Z67" s="60"/>
      <c r="AA67" s="11" t="s">
        <v>454</v>
      </c>
      <c r="AB67" s="11"/>
      <c r="AC67" s="11"/>
    </row>
    <row r="68" spans="1:32" s="2" customFormat="1" ht="15.75" customHeight="1">
      <c r="A68" s="6"/>
      <c r="B68" s="980"/>
      <c r="C68" s="875"/>
      <c r="D68" s="875"/>
      <c r="E68" s="981"/>
      <c r="F68" s="1662"/>
      <c r="G68" s="1015"/>
      <c r="H68" s="1015"/>
      <c r="I68" s="1015"/>
      <c r="J68" s="1015"/>
      <c r="K68" s="1015"/>
      <c r="L68" s="1015"/>
      <c r="M68" s="1015"/>
      <c r="N68" s="1015"/>
      <c r="O68" s="1015"/>
      <c r="P68" s="1015"/>
      <c r="Q68" s="1015"/>
      <c r="R68" s="1015"/>
      <c r="S68" s="1015"/>
      <c r="T68" s="1015"/>
      <c r="U68" s="1015"/>
      <c r="V68" s="1015"/>
      <c r="W68" s="1015"/>
      <c r="X68" s="1016"/>
      <c r="Y68" s="6"/>
      <c r="Z68" s="3"/>
      <c r="AA68" s="11" t="s">
        <v>455</v>
      </c>
      <c r="AB68" s="11"/>
      <c r="AC68" s="11"/>
    </row>
    <row r="69" spans="1:32" s="2" customFormat="1" ht="15.75" customHeight="1">
      <c r="A69" s="6"/>
      <c r="B69" s="980"/>
      <c r="C69" s="875"/>
      <c r="D69" s="875"/>
      <c r="E69" s="981"/>
      <c r="F69" s="1663"/>
      <c r="G69" s="1664"/>
      <c r="H69" s="1664"/>
      <c r="I69" s="1664"/>
      <c r="J69" s="1664"/>
      <c r="K69" s="1664"/>
      <c r="L69" s="1664"/>
      <c r="M69" s="1664"/>
      <c r="N69" s="1664"/>
      <c r="O69" s="1664"/>
      <c r="P69" s="1664"/>
      <c r="Q69" s="1664"/>
      <c r="R69" s="1664"/>
      <c r="S69" s="1664"/>
      <c r="T69" s="1664"/>
      <c r="U69" s="1664"/>
      <c r="V69" s="1664"/>
      <c r="W69" s="1664"/>
      <c r="X69" s="1665"/>
      <c r="Y69" s="6"/>
      <c r="Z69" s="3"/>
      <c r="AA69" s="11" t="s">
        <v>456</v>
      </c>
      <c r="AB69" s="11"/>
      <c r="AC69" s="11"/>
    </row>
    <row r="70" spans="1:32" s="2" customFormat="1" ht="15.75" customHeight="1">
      <c r="A70" s="6"/>
      <c r="B70" s="1590"/>
      <c r="C70" s="1591"/>
      <c r="D70" s="1591"/>
      <c r="E70" s="1592"/>
      <c r="F70" s="1662"/>
      <c r="G70" s="1015"/>
      <c r="H70" s="1015"/>
      <c r="I70" s="1015"/>
      <c r="J70" s="1015"/>
      <c r="K70" s="1015"/>
      <c r="L70" s="1015"/>
      <c r="M70" s="1015"/>
      <c r="N70" s="1015"/>
      <c r="O70" s="1015"/>
      <c r="P70" s="1015"/>
      <c r="Q70" s="1015"/>
      <c r="R70" s="1015"/>
      <c r="S70" s="1015"/>
      <c r="T70" s="1015"/>
      <c r="U70" s="1015"/>
      <c r="V70" s="1015"/>
      <c r="W70" s="1015"/>
      <c r="X70" s="1016"/>
      <c r="Y70" s="6"/>
      <c r="Z70" s="3"/>
      <c r="AA70" s="11" t="s">
        <v>457</v>
      </c>
      <c r="AB70" s="11"/>
      <c r="AC70" s="11"/>
    </row>
    <row r="71" spans="1:32" s="2" customFormat="1" ht="14.1" customHeight="1">
      <c r="A71" s="6"/>
      <c r="B71" s="6"/>
      <c r="C71" s="6"/>
      <c r="D71" s="6"/>
      <c r="E71" s="6"/>
      <c r="F71" s="6"/>
      <c r="G71" s="6"/>
      <c r="H71" s="6"/>
      <c r="I71" s="6"/>
      <c r="J71" s="6"/>
      <c r="K71" s="6"/>
      <c r="L71" s="6"/>
      <c r="M71" s="6"/>
      <c r="N71" s="6"/>
      <c r="O71" s="6"/>
      <c r="P71" s="6"/>
      <c r="Q71" s="6"/>
      <c r="R71" s="6"/>
      <c r="S71" s="6"/>
      <c r="T71" s="6"/>
      <c r="U71" s="6"/>
      <c r="V71" s="6"/>
      <c r="W71" s="6"/>
      <c r="X71" s="6"/>
      <c r="Y71" s="6"/>
      <c r="Z71" s="3"/>
      <c r="AA71" s="24" t="s">
        <v>458</v>
      </c>
      <c r="AB71" s="11"/>
      <c r="AC71" s="11"/>
      <c r="AF71" s="6"/>
    </row>
    <row r="72" spans="1:32" ht="15" customHeight="1">
      <c r="B72" s="1666" t="s">
        <v>459</v>
      </c>
      <c r="C72" s="1667"/>
      <c r="D72" s="1668" t="s">
        <v>460</v>
      </c>
      <c r="E72" s="1669"/>
      <c r="F72" s="1670" t="s">
        <v>461</v>
      </c>
      <c r="G72" s="1671"/>
      <c r="H72" s="1671"/>
      <c r="I72" s="1671"/>
      <c r="J72" s="1671"/>
      <c r="K72" s="1671"/>
      <c r="L72" s="1671"/>
      <c r="M72" s="1671"/>
      <c r="N72" s="1671"/>
      <c r="O72" s="1671"/>
      <c r="P72" s="1672"/>
      <c r="AA72" s="24" t="s">
        <v>462</v>
      </c>
      <c r="AB72" s="11"/>
      <c r="AC72" s="11"/>
    </row>
    <row r="73" spans="1:32" ht="15" customHeight="1">
      <c r="B73" s="990"/>
      <c r="C73" s="991"/>
      <c r="D73" s="1017"/>
      <c r="E73" s="1018"/>
      <c r="F73" s="951"/>
      <c r="G73" s="952"/>
      <c r="H73" s="952"/>
      <c r="I73" s="952"/>
      <c r="J73" s="952"/>
      <c r="K73" s="952"/>
      <c r="L73" s="952"/>
      <c r="M73" s="952"/>
      <c r="N73" s="952"/>
      <c r="O73" s="952"/>
      <c r="P73" s="953"/>
      <c r="AA73" s="24" t="s">
        <v>463</v>
      </c>
      <c r="AB73" s="23"/>
      <c r="AC73" s="23"/>
    </row>
    <row r="74" spans="1:32" ht="15" customHeight="1">
      <c r="B74" s="990"/>
      <c r="C74" s="991"/>
      <c r="D74" s="1017"/>
      <c r="E74" s="1018"/>
      <c r="F74" s="951"/>
      <c r="G74" s="952"/>
      <c r="H74" s="952"/>
      <c r="I74" s="952"/>
      <c r="J74" s="952"/>
      <c r="K74" s="952"/>
      <c r="L74" s="952"/>
      <c r="M74" s="952"/>
      <c r="N74" s="952"/>
      <c r="O74" s="952"/>
      <c r="P74" s="953"/>
      <c r="R74" s="944" t="s">
        <v>464</v>
      </c>
      <c r="S74" s="944"/>
      <c r="T74" s="944"/>
      <c r="U74" s="956"/>
      <c r="V74" s="956"/>
      <c r="W74" s="956"/>
      <c r="X74" s="956"/>
      <c r="AB74" s="24"/>
      <c r="AC74" s="24"/>
    </row>
    <row r="75" spans="1:32" ht="15" customHeight="1">
      <c r="B75" s="990"/>
      <c r="C75" s="991"/>
      <c r="D75" s="1673"/>
      <c r="E75" s="948"/>
      <c r="F75" s="1674"/>
      <c r="G75" s="954"/>
      <c r="H75" s="954"/>
      <c r="I75" s="954"/>
      <c r="J75" s="954"/>
      <c r="K75" s="954"/>
      <c r="L75" s="954"/>
      <c r="M75" s="954"/>
      <c r="N75" s="954"/>
      <c r="O75" s="954"/>
      <c r="P75" s="955"/>
      <c r="R75" s="1606"/>
      <c r="S75" s="1606"/>
      <c r="T75" s="1606"/>
      <c r="U75" s="957"/>
      <c r="V75" s="957"/>
      <c r="W75" s="957"/>
      <c r="X75" s="957"/>
    </row>
    <row r="76" spans="1:32" ht="15" customHeight="1">
      <c r="B76" s="990"/>
      <c r="C76" s="991"/>
      <c r="D76" s="1668" t="s">
        <v>465</v>
      </c>
      <c r="E76" s="1669"/>
      <c r="F76" s="1675"/>
      <c r="G76" s="1676"/>
      <c r="H76" s="1676"/>
      <c r="I76" s="1676"/>
      <c r="J76" s="1676"/>
      <c r="K76" s="1676"/>
      <c r="L76" s="1676"/>
      <c r="M76" s="1676"/>
      <c r="N76" s="1676"/>
      <c r="O76" s="1676"/>
      <c r="P76" s="1677"/>
      <c r="S76" s="155"/>
      <c r="T76" s="155"/>
      <c r="U76" s="155"/>
      <c r="V76" s="155"/>
      <c r="AA76" s="6" t="s">
        <v>466</v>
      </c>
    </row>
    <row r="77" spans="1:32" ht="15" customHeight="1">
      <c r="B77" s="990"/>
      <c r="C77" s="991"/>
      <c r="D77" s="1673"/>
      <c r="E77" s="948"/>
      <c r="F77" s="1678"/>
      <c r="G77" s="1019"/>
      <c r="H77" s="1019"/>
      <c r="I77" s="1019"/>
      <c r="J77" s="1019"/>
      <c r="K77" s="1019"/>
      <c r="L77" s="1019"/>
      <c r="M77" s="1019"/>
      <c r="N77" s="1019"/>
      <c r="O77" s="1019"/>
      <c r="P77" s="1020"/>
      <c r="R77" s="11"/>
      <c r="U77" s="23"/>
      <c r="V77" s="23"/>
      <c r="AA77" s="6" t="s">
        <v>467</v>
      </c>
    </row>
    <row r="78" spans="1:32" ht="15" customHeight="1">
      <c r="B78" s="990"/>
      <c r="C78" s="991"/>
      <c r="D78" s="1668" t="s">
        <v>468</v>
      </c>
      <c r="E78" s="1669"/>
      <c r="F78" s="1670"/>
      <c r="G78" s="1679"/>
      <c r="H78" s="1679"/>
      <c r="I78" s="1679"/>
      <c r="J78" s="1679"/>
      <c r="K78" s="1679"/>
      <c r="L78" s="1680"/>
      <c r="M78" s="1680"/>
      <c r="N78" s="1680"/>
      <c r="O78" s="1680"/>
      <c r="P78" s="1681"/>
      <c r="R78" s="995" t="s">
        <v>469</v>
      </c>
      <c r="S78" s="996"/>
      <c r="U78" s="23"/>
      <c r="V78" s="23"/>
      <c r="AA78" s="6" t="s">
        <v>470</v>
      </c>
    </row>
    <row r="79" spans="1:32" ht="15" customHeight="1">
      <c r="B79" s="990"/>
      <c r="C79" s="991"/>
      <c r="D79" s="1673"/>
      <c r="E79" s="948"/>
      <c r="F79" s="1682"/>
      <c r="G79" s="1005"/>
      <c r="H79" s="1005"/>
      <c r="I79" s="1005"/>
      <c r="J79" s="1005"/>
      <c r="K79" s="1005"/>
      <c r="L79" s="949"/>
      <c r="M79" s="949"/>
      <c r="N79" s="949"/>
      <c r="O79" s="949"/>
      <c r="P79" s="950"/>
      <c r="R79" s="1683"/>
      <c r="S79" s="1684"/>
      <c r="U79" s="23"/>
      <c r="V79" s="23"/>
    </row>
    <row r="80" spans="1:32" ht="15" customHeight="1">
      <c r="B80" s="990"/>
      <c r="C80" s="991"/>
      <c r="D80" s="1668" t="s">
        <v>471</v>
      </c>
      <c r="E80" s="1669"/>
      <c r="F80" s="1670"/>
      <c r="G80" s="1679"/>
      <c r="H80" s="1679"/>
      <c r="I80" s="1679"/>
      <c r="J80" s="1679"/>
      <c r="K80" s="1679"/>
      <c r="L80" s="1680"/>
      <c r="M80" s="1680"/>
      <c r="N80" s="1680"/>
      <c r="O80" s="1680"/>
      <c r="P80" s="1681"/>
      <c r="R80" s="193"/>
      <c r="S80" s="156"/>
      <c r="U80" s="23"/>
      <c r="V80" s="23"/>
      <c r="W80" s="23"/>
      <c r="X80" s="23"/>
    </row>
    <row r="81" spans="1:32" ht="15" customHeight="1">
      <c r="B81" s="990"/>
      <c r="C81" s="991"/>
      <c r="D81" s="1673"/>
      <c r="E81" s="948"/>
      <c r="F81" s="1682"/>
      <c r="G81" s="1005"/>
      <c r="H81" s="1005"/>
      <c r="I81" s="1005"/>
      <c r="J81" s="1005"/>
      <c r="K81" s="1005"/>
      <c r="L81" s="949"/>
      <c r="M81" s="949"/>
      <c r="N81" s="949"/>
      <c r="O81" s="949"/>
      <c r="P81" s="950"/>
      <c r="R81" s="193"/>
      <c r="S81" s="156"/>
      <c r="T81" s="23"/>
      <c r="U81" s="23"/>
      <c r="V81" s="23"/>
      <c r="W81" s="23"/>
      <c r="X81" s="23"/>
    </row>
    <row r="82" spans="1:32" s="2" customFormat="1" ht="16.350000000000001" customHeight="1">
      <c r="A82" s="6"/>
      <c r="B82" s="990"/>
      <c r="C82" s="991"/>
      <c r="D82" s="1685" t="s">
        <v>472</v>
      </c>
      <c r="E82" s="1669"/>
      <c r="F82" s="1670"/>
      <c r="G82" s="1679"/>
      <c r="H82" s="1679"/>
      <c r="I82" s="1679"/>
      <c r="J82" s="1679"/>
      <c r="K82" s="1679"/>
      <c r="L82" s="1686"/>
      <c r="M82" s="1686"/>
      <c r="N82" s="1686"/>
      <c r="O82" s="1686"/>
      <c r="P82" s="1687"/>
      <c r="Q82" s="6"/>
      <c r="R82" s="1688"/>
      <c r="S82" s="328"/>
      <c r="T82" s="11"/>
      <c r="U82" s="11"/>
      <c r="V82" s="11"/>
      <c r="W82" s="11"/>
      <c r="X82" s="6"/>
      <c r="Y82" s="6"/>
      <c r="Z82" s="3"/>
      <c r="AA82" s="6"/>
      <c r="AB82" s="4"/>
      <c r="AF82" s="6"/>
    </row>
    <row r="83" spans="1:32" s="2" customFormat="1" ht="16.350000000000001" customHeight="1">
      <c r="A83" s="6"/>
      <c r="B83" s="1689"/>
      <c r="C83" s="992"/>
      <c r="D83" s="1673"/>
      <c r="E83" s="948"/>
      <c r="F83" s="1682"/>
      <c r="G83" s="1005"/>
      <c r="H83" s="1005"/>
      <c r="I83" s="1005"/>
      <c r="J83" s="1005"/>
      <c r="K83" s="1005"/>
      <c r="L83" s="993"/>
      <c r="M83" s="993"/>
      <c r="N83" s="993"/>
      <c r="O83" s="993"/>
      <c r="P83" s="994"/>
      <c r="Q83" s="6"/>
      <c r="R83" s="997" t="s">
        <v>473</v>
      </c>
      <c r="S83" s="998"/>
      <c r="T83" s="11"/>
      <c r="U83" s="11"/>
      <c r="V83" s="11"/>
      <c r="W83" s="11"/>
      <c r="X83" s="6"/>
      <c r="Y83" s="6"/>
      <c r="Z83" s="3"/>
      <c r="AA83" s="6"/>
      <c r="AB83" s="4"/>
      <c r="AF83" s="6"/>
    </row>
    <row r="84" spans="1:32" s="2" customFormat="1" ht="14.1" customHeight="1">
      <c r="A84" s="6"/>
      <c r="B84" s="6"/>
      <c r="C84" s="6"/>
      <c r="D84" s="23"/>
      <c r="E84" s="23"/>
      <c r="F84" s="23"/>
      <c r="G84" s="23"/>
      <c r="H84" s="23"/>
      <c r="I84" s="23"/>
      <c r="J84" s="23"/>
      <c r="K84" s="23"/>
      <c r="L84" s="23"/>
      <c r="M84" s="23"/>
      <c r="N84" s="23"/>
      <c r="O84" s="23"/>
      <c r="P84" s="23"/>
      <c r="Q84" s="26"/>
      <c r="R84" s="26"/>
      <c r="S84" s="26"/>
      <c r="T84" s="26"/>
      <c r="U84" s="26"/>
      <c r="V84" s="26"/>
      <c r="W84" s="26"/>
      <c r="X84" s="26"/>
      <c r="Y84" s="6"/>
      <c r="Z84" s="3"/>
      <c r="AA84" s="6"/>
      <c r="AB84" s="4"/>
      <c r="AF84" s="6"/>
    </row>
    <row r="85" spans="1:32" s="5" customFormat="1">
      <c r="A85" s="6"/>
      <c r="B85" s="6"/>
      <c r="C85" s="6"/>
      <c r="D85" s="6"/>
      <c r="E85" s="6"/>
      <c r="F85" s="6"/>
      <c r="G85" s="6"/>
      <c r="H85" s="6"/>
      <c r="I85" s="6"/>
      <c r="J85" s="6"/>
      <c r="K85" s="6"/>
      <c r="L85" s="6"/>
      <c r="M85" s="6"/>
      <c r="N85" s="6"/>
      <c r="O85" s="6"/>
      <c r="P85" s="6"/>
      <c r="Q85" s="6"/>
      <c r="R85" s="6"/>
      <c r="S85" s="6"/>
      <c r="T85" s="6"/>
      <c r="U85" s="6"/>
      <c r="V85" s="6"/>
      <c r="W85" s="6"/>
      <c r="X85" s="6"/>
      <c r="Y85" s="6"/>
      <c r="Z85" s="3"/>
      <c r="AA85" s="6"/>
      <c r="AB85" s="4"/>
      <c r="AC85" s="2"/>
      <c r="AD85" s="2"/>
      <c r="AE85" s="4"/>
      <c r="AF85" s="6"/>
    </row>
    <row r="86" spans="1:32" s="5" customFormat="1">
      <c r="A86" s="6"/>
      <c r="B86" s="6"/>
      <c r="C86" s="6"/>
      <c r="D86" s="6"/>
      <c r="E86" s="6"/>
      <c r="F86" s="6"/>
      <c r="G86" s="6"/>
      <c r="H86" s="6"/>
      <c r="I86" s="6"/>
      <c r="J86" s="6"/>
      <c r="K86" s="6"/>
      <c r="L86" s="6"/>
      <c r="M86" s="6"/>
      <c r="N86" s="6"/>
      <c r="O86" s="6"/>
      <c r="P86" s="6"/>
      <c r="Q86" s="6"/>
      <c r="R86" s="6"/>
      <c r="S86" s="6"/>
      <c r="T86" s="6"/>
      <c r="U86" s="6"/>
      <c r="V86" s="6"/>
      <c r="W86" s="6"/>
      <c r="X86" s="6"/>
      <c r="Y86" s="6"/>
      <c r="Z86" s="3"/>
      <c r="AA86" s="6"/>
      <c r="AB86" s="4"/>
      <c r="AC86" s="2"/>
      <c r="AD86" s="2"/>
      <c r="AE86" s="4"/>
      <c r="AF86" s="6"/>
    </row>
    <row r="87" spans="1:32" s="5" customFormat="1">
      <c r="A87" s="6"/>
      <c r="B87" s="6"/>
      <c r="C87" s="6"/>
      <c r="D87" s="6"/>
      <c r="E87" s="6"/>
      <c r="F87" s="6"/>
      <c r="G87" s="6"/>
      <c r="H87" s="6"/>
      <c r="I87" s="6"/>
      <c r="J87" s="6"/>
      <c r="K87" s="6"/>
      <c r="L87" s="6"/>
      <c r="M87" s="6"/>
      <c r="N87" s="6"/>
      <c r="O87" s="6"/>
      <c r="P87" s="6"/>
      <c r="Q87" s="6"/>
      <c r="R87" s="6"/>
      <c r="S87" s="6"/>
      <c r="T87" s="6"/>
      <c r="U87" s="6"/>
      <c r="V87" s="6"/>
      <c r="W87" s="6"/>
      <c r="X87" s="6"/>
      <c r="Y87" s="6"/>
      <c r="Z87" s="3"/>
      <c r="AA87" s="6"/>
      <c r="AB87" s="4"/>
      <c r="AC87" s="2"/>
      <c r="AD87" s="2"/>
      <c r="AE87" s="4"/>
      <c r="AF87" s="6"/>
    </row>
    <row r="88" spans="1:32" s="5" customFormat="1">
      <c r="A88" s="6"/>
      <c r="B88" s="6"/>
      <c r="C88" s="6"/>
      <c r="D88" s="6"/>
      <c r="E88" s="6"/>
      <c r="F88" s="6"/>
      <c r="G88" s="6"/>
      <c r="H88" s="6"/>
      <c r="I88" s="6"/>
      <c r="J88" s="6"/>
      <c r="K88" s="6"/>
      <c r="L88" s="6"/>
      <c r="M88" s="6"/>
      <c r="N88" s="6"/>
      <c r="O88" s="6"/>
      <c r="P88" s="6"/>
      <c r="Q88" s="6"/>
      <c r="R88" s="6"/>
      <c r="S88" s="6"/>
      <c r="T88" s="6"/>
      <c r="U88" s="6"/>
      <c r="V88" s="6"/>
      <c r="W88" s="6"/>
      <c r="X88" s="6"/>
      <c r="Y88" s="6"/>
      <c r="Z88" s="3"/>
      <c r="AA88" s="6"/>
      <c r="AB88" s="4"/>
      <c r="AC88" s="2"/>
      <c r="AD88" s="2"/>
      <c r="AE88" s="4"/>
      <c r="AF88" s="6"/>
    </row>
    <row r="89" spans="1:32" s="5" customFormat="1">
      <c r="A89" s="6"/>
      <c r="B89" s="6"/>
      <c r="C89" s="6"/>
      <c r="D89" s="6"/>
      <c r="E89" s="6"/>
      <c r="F89" s="6"/>
      <c r="G89" s="6"/>
      <c r="H89" s="6"/>
      <c r="I89" s="6"/>
      <c r="J89" s="6"/>
      <c r="K89" s="6"/>
      <c r="L89" s="6"/>
      <c r="M89" s="6"/>
      <c r="N89" s="6"/>
      <c r="O89" s="6"/>
      <c r="P89" s="6"/>
      <c r="Q89" s="6"/>
      <c r="R89" s="6"/>
      <c r="S89" s="6"/>
      <c r="T89" s="6"/>
      <c r="U89" s="6"/>
      <c r="V89" s="6"/>
      <c r="W89" s="6"/>
      <c r="X89" s="6"/>
      <c r="Y89" s="6"/>
      <c r="Z89" s="3"/>
      <c r="AA89" s="6"/>
      <c r="AB89" s="4"/>
      <c r="AC89" s="2"/>
      <c r="AD89" s="2"/>
      <c r="AE89" s="4"/>
      <c r="AF89" s="6"/>
    </row>
    <row r="90" spans="1:32" s="5" customFormat="1">
      <c r="A90" s="6"/>
      <c r="B90" s="6"/>
      <c r="C90" s="6"/>
      <c r="D90" s="6"/>
      <c r="E90" s="6"/>
      <c r="F90" s="6"/>
      <c r="G90" s="6"/>
      <c r="H90" s="6"/>
      <c r="I90" s="6"/>
      <c r="J90" s="6"/>
      <c r="K90" s="6"/>
      <c r="L90" s="6"/>
      <c r="M90" s="6"/>
      <c r="N90" s="6"/>
      <c r="O90" s="6"/>
      <c r="P90" s="6"/>
      <c r="Q90" s="6"/>
      <c r="R90" s="6"/>
      <c r="S90" s="6"/>
      <c r="T90" s="6"/>
      <c r="U90" s="6"/>
      <c r="V90" s="6"/>
      <c r="W90" s="6"/>
      <c r="X90" s="6"/>
      <c r="Y90" s="6"/>
      <c r="Z90" s="3"/>
      <c r="AA90" s="6"/>
      <c r="AB90" s="4"/>
      <c r="AC90" s="2"/>
      <c r="AD90" s="2"/>
      <c r="AE90" s="4"/>
      <c r="AF90" s="6"/>
    </row>
    <row r="91" spans="1:32" s="5" customFormat="1">
      <c r="A91" s="6"/>
      <c r="B91" s="6"/>
      <c r="C91" s="6"/>
      <c r="D91" s="6"/>
      <c r="E91" s="6"/>
      <c r="F91" s="6"/>
      <c r="G91" s="6"/>
      <c r="H91" s="6"/>
      <c r="I91" s="6"/>
      <c r="J91" s="6"/>
      <c r="K91" s="6"/>
      <c r="L91" s="6"/>
      <c r="M91" s="6"/>
      <c r="N91" s="6"/>
      <c r="O91" s="6"/>
      <c r="P91" s="6"/>
      <c r="Q91" s="6"/>
      <c r="R91" s="6"/>
      <c r="S91" s="6"/>
      <c r="T91" s="6"/>
      <c r="U91" s="6"/>
      <c r="V91" s="6"/>
      <c r="W91" s="6"/>
      <c r="X91" s="6"/>
      <c r="Y91" s="6"/>
      <c r="Z91" s="3"/>
      <c r="AA91" s="6"/>
      <c r="AB91" s="4"/>
      <c r="AC91" s="2"/>
      <c r="AD91" s="2"/>
      <c r="AE91" s="4"/>
      <c r="AF91" s="6"/>
    </row>
    <row r="92" spans="1:32" s="5" customFormat="1">
      <c r="A92" s="6"/>
      <c r="B92" s="6"/>
      <c r="C92" s="6"/>
      <c r="D92" s="6"/>
      <c r="E92" s="6"/>
      <c r="F92" s="6"/>
      <c r="G92" s="6"/>
      <c r="H92" s="6"/>
      <c r="I92" s="6"/>
      <c r="J92" s="6"/>
      <c r="K92" s="6"/>
      <c r="L92" s="6"/>
      <c r="M92" s="6"/>
      <c r="N92" s="6"/>
      <c r="O92" s="6"/>
      <c r="P92" s="6"/>
      <c r="Q92" s="6"/>
      <c r="R92" s="6"/>
      <c r="S92" s="6"/>
      <c r="T92" s="6"/>
      <c r="U92" s="6"/>
      <c r="V92" s="6"/>
      <c r="W92" s="6"/>
      <c r="X92" s="6"/>
      <c r="Y92" s="6"/>
      <c r="Z92" s="3"/>
      <c r="AA92" s="6"/>
      <c r="AB92" s="4"/>
      <c r="AC92" s="2"/>
      <c r="AD92" s="2"/>
      <c r="AE92" s="4"/>
      <c r="AF92" s="6"/>
    </row>
    <row r="93" spans="1:32" s="5" customFormat="1">
      <c r="A93" s="6"/>
      <c r="B93" s="6"/>
      <c r="C93" s="6"/>
      <c r="D93" s="6"/>
      <c r="E93" s="6"/>
      <c r="F93" s="6"/>
      <c r="G93" s="6"/>
      <c r="H93" s="6"/>
      <c r="I93" s="6"/>
      <c r="J93" s="6"/>
      <c r="K93" s="6"/>
      <c r="L93" s="6"/>
      <c r="M93" s="6"/>
      <c r="N93" s="6"/>
      <c r="O93" s="6"/>
      <c r="P93" s="6"/>
      <c r="Q93" s="6"/>
      <c r="R93" s="6"/>
      <c r="S93" s="6"/>
      <c r="T93" s="6"/>
      <c r="U93" s="6"/>
      <c r="V93" s="6"/>
      <c r="W93" s="6"/>
      <c r="X93" s="6"/>
      <c r="Y93" s="6"/>
      <c r="Z93" s="3"/>
      <c r="AA93" s="6"/>
      <c r="AB93" s="4"/>
      <c r="AC93" s="2"/>
      <c r="AD93" s="2"/>
      <c r="AE93" s="4"/>
      <c r="AF93" s="6"/>
    </row>
    <row r="94" spans="1:32" s="5" customFormat="1">
      <c r="A94" s="6"/>
      <c r="B94" s="6"/>
      <c r="C94" s="6"/>
      <c r="D94" s="6"/>
      <c r="E94" s="6"/>
      <c r="F94" s="6"/>
      <c r="G94" s="6"/>
      <c r="H94" s="6"/>
      <c r="I94" s="6"/>
      <c r="J94" s="6"/>
      <c r="K94" s="6"/>
      <c r="L94" s="6"/>
      <c r="M94" s="6"/>
      <c r="N94" s="6"/>
      <c r="O94" s="6"/>
      <c r="P94" s="6"/>
      <c r="Q94" s="6"/>
      <c r="R94" s="6"/>
      <c r="S94" s="6"/>
      <c r="T94" s="6"/>
      <c r="U94" s="6"/>
      <c r="V94" s="6"/>
      <c r="W94" s="6"/>
      <c r="X94" s="6"/>
      <c r="Y94" s="6"/>
      <c r="Z94" s="3"/>
      <c r="AA94" s="6"/>
      <c r="AB94" s="4"/>
      <c r="AC94" s="2"/>
      <c r="AD94" s="2"/>
      <c r="AE94" s="4"/>
      <c r="AF94" s="6"/>
    </row>
    <row r="95" spans="1:32" s="5" customFormat="1">
      <c r="A95" s="6"/>
      <c r="B95" s="6"/>
      <c r="C95" s="6"/>
      <c r="D95" s="6"/>
      <c r="E95" s="6"/>
      <c r="F95" s="6"/>
      <c r="G95" s="6"/>
      <c r="H95" s="6"/>
      <c r="I95" s="6"/>
      <c r="J95" s="6"/>
      <c r="K95" s="6"/>
      <c r="L95" s="6"/>
      <c r="M95" s="6"/>
      <c r="N95" s="6"/>
      <c r="O95" s="6"/>
      <c r="P95" s="6"/>
      <c r="Q95" s="6"/>
      <c r="R95" s="6"/>
      <c r="S95" s="6"/>
      <c r="T95" s="6"/>
      <c r="U95" s="6"/>
      <c r="V95" s="6"/>
      <c r="W95" s="6"/>
      <c r="X95" s="6"/>
      <c r="Y95" s="6"/>
      <c r="Z95" s="3"/>
      <c r="AA95" s="6"/>
      <c r="AB95" s="4"/>
      <c r="AC95" s="2"/>
      <c r="AD95" s="2"/>
      <c r="AE95" s="4"/>
      <c r="AF95" s="6"/>
    </row>
    <row r="96" spans="1:32" s="5" customFormat="1">
      <c r="A96" s="6"/>
      <c r="B96" s="6"/>
      <c r="C96" s="6"/>
      <c r="D96" s="6"/>
      <c r="E96" s="6"/>
      <c r="F96" s="6"/>
      <c r="G96" s="6"/>
      <c r="H96" s="6"/>
      <c r="I96" s="6"/>
      <c r="J96" s="6"/>
      <c r="K96" s="6"/>
      <c r="L96" s="6"/>
      <c r="M96" s="6"/>
      <c r="N96" s="6"/>
      <c r="O96" s="6"/>
      <c r="P96" s="6"/>
      <c r="Q96" s="6"/>
      <c r="R96" s="6"/>
      <c r="S96" s="6"/>
      <c r="T96" s="6"/>
      <c r="U96" s="6"/>
      <c r="V96" s="6"/>
      <c r="W96" s="6"/>
      <c r="X96" s="6"/>
      <c r="Y96" s="6"/>
      <c r="Z96" s="3"/>
      <c r="AA96" s="6"/>
      <c r="AB96" s="4"/>
      <c r="AC96" s="2"/>
      <c r="AD96" s="2"/>
      <c r="AE96" s="4"/>
      <c r="AF96" s="6"/>
    </row>
    <row r="97" spans="1:32" s="5" customFormat="1">
      <c r="A97" s="6"/>
      <c r="B97" s="6"/>
      <c r="C97" s="6"/>
      <c r="D97" s="6"/>
      <c r="E97" s="6"/>
      <c r="F97" s="6"/>
      <c r="G97" s="6"/>
      <c r="H97" s="6"/>
      <c r="I97" s="6"/>
      <c r="J97" s="6"/>
      <c r="K97" s="6"/>
      <c r="L97" s="6"/>
      <c r="M97" s="6"/>
      <c r="N97" s="6"/>
      <c r="O97" s="6"/>
      <c r="P97" s="6"/>
      <c r="Q97" s="6"/>
      <c r="R97" s="6"/>
      <c r="S97" s="6"/>
      <c r="T97" s="6"/>
      <c r="U97" s="6"/>
      <c r="V97" s="6"/>
      <c r="W97" s="6"/>
      <c r="X97" s="6"/>
      <c r="Y97" s="6"/>
      <c r="Z97" s="3"/>
      <c r="AA97" s="6"/>
      <c r="AB97" s="4"/>
      <c r="AC97" s="2"/>
      <c r="AD97" s="2"/>
      <c r="AE97" s="4"/>
      <c r="AF97" s="6"/>
    </row>
    <row r="98" spans="1:32" s="5" customFormat="1">
      <c r="A98" s="6"/>
      <c r="B98" s="6"/>
      <c r="C98" s="6"/>
      <c r="D98" s="6"/>
      <c r="E98" s="6"/>
      <c r="F98" s="6"/>
      <c r="G98" s="6"/>
      <c r="H98" s="6"/>
      <c r="I98" s="6"/>
      <c r="J98" s="6"/>
      <c r="K98" s="6"/>
      <c r="L98" s="6"/>
      <c r="M98" s="6"/>
      <c r="N98" s="6"/>
      <c r="O98" s="6"/>
      <c r="P98" s="6"/>
      <c r="Q98" s="6"/>
      <c r="R98" s="6"/>
      <c r="S98" s="6"/>
      <c r="T98" s="6"/>
      <c r="U98" s="6"/>
      <c r="V98" s="6"/>
      <c r="W98" s="6"/>
      <c r="X98" s="6"/>
      <c r="Y98" s="6"/>
      <c r="Z98" s="3"/>
      <c r="AA98" s="6"/>
      <c r="AB98" s="4"/>
      <c r="AC98" s="2"/>
      <c r="AD98" s="2"/>
      <c r="AE98" s="4"/>
      <c r="AF98" s="6"/>
    </row>
    <row r="99" spans="1:32" s="5" customFormat="1">
      <c r="A99" s="6"/>
      <c r="B99" s="6"/>
      <c r="C99" s="6"/>
      <c r="D99" s="6"/>
      <c r="E99" s="6"/>
      <c r="F99" s="6"/>
      <c r="G99" s="6"/>
      <c r="H99" s="6"/>
      <c r="I99" s="6"/>
      <c r="J99" s="6"/>
      <c r="K99" s="6"/>
      <c r="L99" s="6"/>
      <c r="M99" s="6"/>
      <c r="N99" s="6"/>
      <c r="O99" s="6"/>
      <c r="P99" s="6"/>
      <c r="Q99" s="6"/>
      <c r="R99" s="6"/>
      <c r="S99" s="6"/>
      <c r="T99" s="6"/>
      <c r="U99" s="6"/>
      <c r="V99" s="6"/>
      <c r="W99" s="6"/>
      <c r="X99" s="6"/>
      <c r="Y99" s="6"/>
      <c r="Z99" s="3"/>
      <c r="AA99" s="6"/>
      <c r="AB99" s="4"/>
      <c r="AC99" s="2"/>
      <c r="AD99" s="2"/>
      <c r="AE99" s="4"/>
      <c r="AF99" s="6"/>
    </row>
    <row r="100" spans="1:32" s="5" customForma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3"/>
      <c r="AA100" s="6"/>
      <c r="AB100" s="4"/>
      <c r="AC100" s="2"/>
      <c r="AD100" s="2"/>
      <c r="AE100" s="4"/>
      <c r="AF100" s="6"/>
    </row>
    <row r="101" spans="1:32" s="5" customForma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3"/>
      <c r="AA101" s="6"/>
      <c r="AB101" s="4"/>
      <c r="AC101" s="2"/>
      <c r="AD101" s="2"/>
      <c r="AE101" s="4"/>
      <c r="AF101" s="6"/>
    </row>
    <row r="102" spans="1:32" s="5" customForma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3"/>
      <c r="AA102" s="6"/>
      <c r="AB102" s="4"/>
      <c r="AC102" s="2"/>
      <c r="AD102" s="2"/>
      <c r="AE102" s="4"/>
      <c r="AF102" s="6"/>
    </row>
    <row r="103" spans="1:32" s="5" customForma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3"/>
      <c r="AA103" s="6"/>
      <c r="AB103" s="4"/>
      <c r="AC103" s="2"/>
      <c r="AD103" s="2"/>
      <c r="AE103" s="4"/>
      <c r="AF103" s="6"/>
    </row>
    <row r="104" spans="1:32" s="5" customForma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3"/>
      <c r="AA104" s="6"/>
      <c r="AB104" s="4"/>
      <c r="AC104" s="2"/>
      <c r="AD104" s="2"/>
      <c r="AE104" s="4"/>
      <c r="AF104" s="6"/>
    </row>
    <row r="105" spans="1:32" s="5" customForma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3"/>
      <c r="AA105" s="6"/>
      <c r="AB105" s="4"/>
      <c r="AC105" s="2"/>
      <c r="AD105" s="2"/>
      <c r="AE105" s="4"/>
      <c r="AF105" s="6"/>
    </row>
    <row r="106" spans="1:32" s="5" customForma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3"/>
      <c r="AA106" s="6"/>
      <c r="AB106" s="4"/>
      <c r="AC106" s="2"/>
      <c r="AD106" s="2"/>
      <c r="AE106" s="4"/>
      <c r="AF106" s="6"/>
    </row>
    <row r="107" spans="1:32" s="5" customForma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3"/>
      <c r="AA107" s="6"/>
      <c r="AB107" s="4"/>
      <c r="AC107" s="2"/>
      <c r="AD107" s="2"/>
      <c r="AE107" s="4"/>
      <c r="AF107" s="6"/>
    </row>
    <row r="108" spans="1:32" s="5" customForma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3"/>
      <c r="AA108" s="6"/>
      <c r="AB108" s="4"/>
      <c r="AC108" s="2"/>
      <c r="AD108" s="2"/>
      <c r="AE108" s="4"/>
      <c r="AF108" s="6"/>
    </row>
    <row r="109" spans="1:32" s="5" customForma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3"/>
      <c r="AA109" s="6"/>
      <c r="AB109" s="4"/>
      <c r="AC109" s="2"/>
      <c r="AD109" s="2"/>
      <c r="AE109" s="4"/>
      <c r="AF109" s="6"/>
    </row>
    <row r="110" spans="1:32" s="5" customForma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3"/>
      <c r="AA110" s="6"/>
      <c r="AB110" s="4"/>
      <c r="AC110" s="2"/>
      <c r="AD110" s="2"/>
      <c r="AE110" s="4"/>
      <c r="AF110" s="6"/>
    </row>
    <row r="111" spans="1:32" s="5" customForma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3"/>
      <c r="AA111" s="6"/>
      <c r="AB111" s="4"/>
      <c r="AC111" s="2"/>
      <c r="AD111" s="2"/>
      <c r="AE111" s="4"/>
      <c r="AF111" s="6"/>
    </row>
    <row r="112" spans="1:32" s="5" customForma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3"/>
      <c r="AA112" s="6"/>
      <c r="AB112" s="4"/>
      <c r="AC112" s="2"/>
      <c r="AD112" s="2"/>
      <c r="AE112" s="4"/>
      <c r="AF112" s="6"/>
    </row>
  </sheetData>
  <mergeCells count="159">
    <mergeCell ref="Q28:X31"/>
    <mergeCell ref="Q32:X35"/>
    <mergeCell ref="Q36:X39"/>
    <mergeCell ref="Q40:X43"/>
    <mergeCell ref="Q44:X47"/>
    <mergeCell ref="Q48:X51"/>
    <mergeCell ref="Q52:X55"/>
    <mergeCell ref="B56:E59"/>
    <mergeCell ref="L56:P57"/>
    <mergeCell ref="L58:P59"/>
    <mergeCell ref="F44:F45"/>
    <mergeCell ref="F54:L55"/>
    <mergeCell ref="M54:P55"/>
    <mergeCell ref="G50:H51"/>
    <mergeCell ref="I50:I51"/>
    <mergeCell ref="D34:E35"/>
    <mergeCell ref="F34:P35"/>
    <mergeCell ref="M42:P43"/>
    <mergeCell ref="B28:C43"/>
    <mergeCell ref="D28:E31"/>
    <mergeCell ref="D40:E43"/>
    <mergeCell ref="F28:I29"/>
    <mergeCell ref="J28:J29"/>
    <mergeCell ref="F30:I31"/>
    <mergeCell ref="B60:E63"/>
    <mergeCell ref="U60:X61"/>
    <mergeCell ref="T62:T63"/>
    <mergeCell ref="U62:X63"/>
    <mergeCell ref="F60:P63"/>
    <mergeCell ref="Q56:X59"/>
    <mergeCell ref="B72:C83"/>
    <mergeCell ref="D82:E83"/>
    <mergeCell ref="L82:P83"/>
    <mergeCell ref="R78:S78"/>
    <mergeCell ref="R83:S83"/>
    <mergeCell ref="B64:O66"/>
    <mergeCell ref="F80:K81"/>
    <mergeCell ref="F82:K83"/>
    <mergeCell ref="Q64:X66"/>
    <mergeCell ref="B67:E70"/>
    <mergeCell ref="F67:X68"/>
    <mergeCell ref="F69:X70"/>
    <mergeCell ref="D72:E75"/>
    <mergeCell ref="D76:E77"/>
    <mergeCell ref="D78:E79"/>
    <mergeCell ref="L78:P79"/>
    <mergeCell ref="F76:P77"/>
    <mergeCell ref="F78:K79"/>
    <mergeCell ref="R74:T75"/>
    <mergeCell ref="D80:E81"/>
    <mergeCell ref="L80:P81"/>
    <mergeCell ref="F72:P75"/>
    <mergeCell ref="U74:X75"/>
    <mergeCell ref="B44:C55"/>
    <mergeCell ref="D44:E47"/>
    <mergeCell ref="G44:H45"/>
    <mergeCell ref="I44:I45"/>
    <mergeCell ref="J44:J45"/>
    <mergeCell ref="K44:K45"/>
    <mergeCell ref="L44:P45"/>
    <mergeCell ref="D48:E51"/>
    <mergeCell ref="G48:H49"/>
    <mergeCell ref="D52:E55"/>
    <mergeCell ref="I48:I49"/>
    <mergeCell ref="J48:J49"/>
    <mergeCell ref="K48:K49"/>
    <mergeCell ref="L48:P49"/>
    <mergeCell ref="G46:H47"/>
    <mergeCell ref="I46:I47"/>
    <mergeCell ref="J46:J47"/>
    <mergeCell ref="K46:K47"/>
    <mergeCell ref="L46:P47"/>
    <mergeCell ref="J30:J31"/>
    <mergeCell ref="D32:E33"/>
    <mergeCell ref="D36:E39"/>
    <mergeCell ref="M40:P41"/>
    <mergeCell ref="F32:I33"/>
    <mergeCell ref="J32:J33"/>
    <mergeCell ref="F36:L37"/>
    <mergeCell ref="F38:L39"/>
    <mergeCell ref="K28:P29"/>
    <mergeCell ref="K30:P31"/>
    <mergeCell ref="K32:P33"/>
    <mergeCell ref="J15:M16"/>
    <mergeCell ref="N15:P16"/>
    <mergeCell ref="F17:L18"/>
    <mergeCell ref="M17:X18"/>
    <mergeCell ref="F19:L20"/>
    <mergeCell ref="M19:X20"/>
    <mergeCell ref="B26:E27"/>
    <mergeCell ref="F26:P27"/>
    <mergeCell ref="Q26:X27"/>
    <mergeCell ref="F9:L10"/>
    <mergeCell ref="P9:V10"/>
    <mergeCell ref="B7:E8"/>
    <mergeCell ref="F7:X8"/>
    <mergeCell ref="B9:E10"/>
    <mergeCell ref="M9:O10"/>
    <mergeCell ref="W9:W10"/>
    <mergeCell ref="X9:X10"/>
    <mergeCell ref="B23:E24"/>
    <mergeCell ref="F23:L24"/>
    <mergeCell ref="M23:M24"/>
    <mergeCell ref="N23:S24"/>
    <mergeCell ref="Q15:R16"/>
    <mergeCell ref="S15:T16"/>
    <mergeCell ref="T23:T24"/>
    <mergeCell ref="U23:W24"/>
    <mergeCell ref="X23:X24"/>
    <mergeCell ref="U15:X16"/>
    <mergeCell ref="B17:E22"/>
    <mergeCell ref="F21:L22"/>
    <mergeCell ref="M21:X22"/>
    <mergeCell ref="B15:E16"/>
    <mergeCell ref="F15:G16"/>
    <mergeCell ref="H15:I16"/>
    <mergeCell ref="Z1:Z2"/>
    <mergeCell ref="B3:E4"/>
    <mergeCell ref="F3:M4"/>
    <mergeCell ref="N3:P4"/>
    <mergeCell ref="Q3:X4"/>
    <mergeCell ref="B5:E6"/>
    <mergeCell ref="I5:M5"/>
    <mergeCell ref="N5:P6"/>
    <mergeCell ref="Q5:X6"/>
    <mergeCell ref="F6:H6"/>
    <mergeCell ref="I6:M6"/>
    <mergeCell ref="E1:X2"/>
    <mergeCell ref="B11:E12"/>
    <mergeCell ref="F11:H12"/>
    <mergeCell ref="I11:M12"/>
    <mergeCell ref="N11:P12"/>
    <mergeCell ref="Q11:S12"/>
    <mergeCell ref="T11:X12"/>
    <mergeCell ref="B13:E14"/>
    <mergeCell ref="F13:I14"/>
    <mergeCell ref="J13:M14"/>
    <mergeCell ref="N13:P14"/>
    <mergeCell ref="S13:S14"/>
    <mergeCell ref="T13:T14"/>
    <mergeCell ref="U13:U14"/>
    <mergeCell ref="V13:V14"/>
    <mergeCell ref="Z32:AC33"/>
    <mergeCell ref="Z36:AC37"/>
    <mergeCell ref="Z38:AC39"/>
    <mergeCell ref="F40:L41"/>
    <mergeCell ref="F42:L43"/>
    <mergeCell ref="Z40:AC41"/>
    <mergeCell ref="Z42:AC43"/>
    <mergeCell ref="F52:L53"/>
    <mergeCell ref="M52:P53"/>
    <mergeCell ref="M36:P37"/>
    <mergeCell ref="M38:P39"/>
    <mergeCell ref="F46:F47"/>
    <mergeCell ref="F48:F49"/>
    <mergeCell ref="F50:F51"/>
    <mergeCell ref="J50:J51"/>
    <mergeCell ref="K50:K51"/>
    <mergeCell ref="L50:P51"/>
  </mergeCells>
  <phoneticPr fontId="69"/>
  <conditionalFormatting sqref="G48:H51">
    <cfRule type="cellIs" dxfId="0" priority="1" operator="equal">
      <formula>0</formula>
    </cfRule>
  </conditionalFormatting>
  <dataValidations count="9">
    <dataValidation type="list" allowBlank="1" showInputMessage="1" showErrorMessage="1" sqref="AA56:AA58 AA45:AA47" xr:uid="{59789787-3214-4C9D-97D2-539F4B76FC49}">
      <formula1>"教授,准教授,助教,助手"</formula1>
    </dataValidation>
    <dataValidation type="list" allowBlank="1" showInputMessage="1" showErrorMessage="1" sqref="M130 H15:I16" xr:uid="{591C32E6-E75B-4823-BAE1-396696005D24}">
      <formula1>#REF!</formula1>
    </dataValidation>
    <dataValidation imeMode="on" allowBlank="1" showInputMessage="1" showErrorMessage="1" sqref="F7:X8" xr:uid="{CFC0E143-5642-4330-9A1D-33770DA06A90}"/>
    <dataValidation type="list" allowBlank="1" showInputMessage="1" sqref="F76:P77" xr:uid="{6DEEE5F7-8E35-42AA-8048-CBC5210622ED}">
      <formula1>$AA$76:$AA$80</formula1>
    </dataValidation>
    <dataValidation type="list" allowBlank="1" showInputMessage="1" sqref="F67:X70" xr:uid="{6975E111-8A5A-4052-A754-80646F1A297C}">
      <formula1>$AA$67:$AA$73</formula1>
    </dataValidation>
    <dataValidation type="list" allowBlank="1" showInputMessage="1" sqref="L44:P47" xr:uid="{76739257-14B4-48E0-AD0A-975FCF39E69C}">
      <formula1>"（素泊まり）,（朝食付）,（夕食付）,（朝夕食付）"</formula1>
    </dataValidation>
    <dataValidation type="list" errorStyle="information" imeMode="on" allowBlank="1" showInputMessage="1" sqref="F40:L43" xr:uid="{EE9D59AE-601D-48B2-9232-1B7C1D41CA52}">
      <formula1>"ガソリン代,高速代,駐車場代"</formula1>
    </dataValidation>
    <dataValidation type="list" errorStyle="information" imeMode="on" allowBlank="1" showInputMessage="1" sqref="F36:L39" xr:uid="{D9EBA721-53F1-4EEA-82C0-E2B56A373EC7}">
      <formula1>"タクシー,レンタカー,高速バス"</formula1>
    </dataValidation>
    <dataValidation errorStyle="information" imeMode="on" allowBlank="1" showInputMessage="1" sqref="F52:P55" xr:uid="{35748457-CBE6-40B5-8871-C88DD0ACABB8}"/>
  </dataValidations>
  <pageMargins left="0.39305555555555599" right="0.196527777777778" top="0.31388888888888899" bottom="0.196527777777778" header="0.51180555555555596" footer="0.51180555555555596"/>
  <pageSetup paperSize="9" scale="79" orientation="portrait" r:id="rId1"/>
  <headerFooter alignWithMargins="0"/>
  <rowBreaks count="2" manualBreakCount="2">
    <brk id="43" max="24" man="1"/>
    <brk id="47" max="24" man="1"/>
  </rowBreaks>
  <colBreaks count="1" manualBreakCount="1">
    <brk id="9" max="76"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F6BD8-60AF-4963-8FC0-50DBFE33C375}">
  <sheetPr>
    <tabColor theme="3" tint="-0.499984740745262"/>
    <pageSetUpPr fitToPage="1"/>
  </sheetPr>
  <dimension ref="A1:P65"/>
  <sheetViews>
    <sheetView view="pageBreakPreview" zoomScale="85" zoomScaleNormal="100" zoomScaleSheetLayoutView="85" workbookViewId="0">
      <selection activeCell="P1" sqref="P1"/>
    </sheetView>
  </sheetViews>
  <sheetFormatPr defaultColWidth="9" defaultRowHeight="13.5" outlineLevelRow="1"/>
  <cols>
    <col min="1" max="1" width="12.7109375" style="205" customWidth="1"/>
    <col min="2" max="2" width="9" style="205"/>
    <col min="3" max="3" width="12.42578125" style="205" bestFit="1" customWidth="1"/>
    <col min="4" max="4" width="3.42578125" style="205" bestFit="1" customWidth="1"/>
    <col min="5" max="5" width="10.42578125" style="205" bestFit="1" customWidth="1"/>
    <col min="6" max="6" width="3.42578125" style="205" bestFit="1" customWidth="1"/>
    <col min="7" max="7" width="4.85546875" style="205" customWidth="1"/>
    <col min="8" max="8" width="3.42578125" style="205" bestFit="1" customWidth="1"/>
    <col min="9" max="13" width="9" style="205"/>
    <col min="14" max="14" width="6.140625" style="205" customWidth="1"/>
    <col min="15" max="15" width="11.140625" style="205" bestFit="1" customWidth="1"/>
    <col min="16" max="16" width="9.28515625" style="205" bestFit="1" customWidth="1"/>
    <col min="17" max="16384" width="9" style="205"/>
  </cols>
  <sheetData>
    <row r="1" spans="1:16" ht="36" customHeight="1" thickTop="1" thickBot="1">
      <c r="A1" s="202" t="s">
        <v>474</v>
      </c>
      <c r="B1" s="1054" t="s">
        <v>475</v>
      </c>
      <c r="C1" s="1054"/>
      <c r="D1" s="1054"/>
      <c r="E1" s="1054"/>
      <c r="F1" s="1055" t="s">
        <v>476</v>
      </c>
      <c r="G1" s="1055"/>
      <c r="H1" s="1055"/>
      <c r="I1" s="1055"/>
      <c r="J1" s="1053">
        <f>出張申請入力シート!H21</f>
        <v>0</v>
      </c>
      <c r="K1" s="1054"/>
      <c r="L1" s="1054"/>
      <c r="M1" s="1054"/>
      <c r="N1" s="203"/>
      <c r="O1" s="204" t="s">
        <v>477</v>
      </c>
      <c r="P1" s="250"/>
    </row>
    <row r="2" spans="1:16" ht="14.25" thickTop="1"/>
    <row r="16" spans="1:16" ht="7.5" customHeight="1"/>
    <row r="17" spans="1:16" ht="7.5" customHeight="1"/>
    <row r="18" spans="1:16" ht="45" customHeight="1" thickBot="1"/>
    <row r="19" spans="1:16" ht="30" hidden="1" customHeight="1" outlineLevel="1" thickTop="1" thickBot="1">
      <c r="A19" s="206"/>
      <c r="B19" s="1054">
        <f>J1</f>
        <v>0</v>
      </c>
      <c r="C19" s="1054"/>
      <c r="D19" s="1054"/>
      <c r="E19" s="1054"/>
      <c r="F19" s="1055" t="s">
        <v>476</v>
      </c>
      <c r="G19" s="1055"/>
      <c r="H19" s="1055"/>
      <c r="I19" s="1055"/>
      <c r="J19" s="1054"/>
      <c r="K19" s="1054"/>
      <c r="L19" s="1054"/>
      <c r="M19" s="1054"/>
      <c r="N19" s="206"/>
      <c r="O19" s="204" t="s">
        <v>478</v>
      </c>
      <c r="P19" s="251"/>
    </row>
    <row r="20" spans="1:16" ht="14.25" hidden="1" outlineLevel="1" thickTop="1"/>
    <row r="21" spans="1:16" hidden="1" outlineLevel="1"/>
    <row r="22" spans="1:16" ht="13.5" hidden="1" customHeight="1" outlineLevel="1"/>
    <row r="23" spans="1:16" ht="13.5" hidden="1" customHeight="1" outlineLevel="1"/>
    <row r="24" spans="1:16" ht="13.5" hidden="1" customHeight="1" outlineLevel="1"/>
    <row r="25" spans="1:16" ht="13.5" hidden="1" customHeight="1" outlineLevel="1"/>
    <row r="26" spans="1:16" ht="13.5" hidden="1" customHeight="1" outlineLevel="1"/>
    <row r="27" spans="1:16" ht="13.5" hidden="1" customHeight="1" outlineLevel="1"/>
    <row r="28" spans="1:16" ht="13.5" hidden="1" customHeight="1" outlineLevel="1"/>
    <row r="29" spans="1:16" ht="13.5" hidden="1" customHeight="1" outlineLevel="1"/>
    <row r="30" spans="1:16" ht="13.5" hidden="1" customHeight="1" outlineLevel="1"/>
    <row r="31" spans="1:16" ht="13.5" hidden="1" customHeight="1" outlineLevel="1"/>
    <row r="32" spans="1:16" ht="13.5" hidden="1" customHeight="1" outlineLevel="1"/>
    <row r="33" spans="1:16" ht="13.5" hidden="1" customHeight="1" outlineLevel="1"/>
    <row r="34" spans="1:16" ht="13.5" hidden="1" customHeight="1" outlineLevel="1"/>
    <row r="35" spans="1:16" ht="13.5" hidden="1" customHeight="1" outlineLevel="1"/>
    <row r="36" spans="1:16" ht="36.75" hidden="1" customHeight="1" outlineLevel="1" thickBot="1"/>
    <row r="37" spans="1:16" ht="36" customHeight="1" collapsed="1" thickTop="1" thickBot="1">
      <c r="A37" s="202" t="s">
        <v>479</v>
      </c>
      <c r="B37" s="1053">
        <f>J1</f>
        <v>0</v>
      </c>
      <c r="C37" s="1054"/>
      <c r="D37" s="1054"/>
      <c r="E37" s="1054"/>
      <c r="F37" s="1055" t="s">
        <v>476</v>
      </c>
      <c r="G37" s="1055"/>
      <c r="H37" s="1055"/>
      <c r="I37" s="1055"/>
      <c r="J37" s="1054" t="s">
        <v>475</v>
      </c>
      <c r="K37" s="1054"/>
      <c r="L37" s="1054"/>
      <c r="M37" s="1054"/>
      <c r="N37" s="206"/>
      <c r="O37" s="204" t="s">
        <v>480</v>
      </c>
      <c r="P37" s="250"/>
    </row>
    <row r="38" spans="1:16" ht="14.25" thickTop="1"/>
    <row r="59" spans="2:12" ht="15.75" customHeight="1">
      <c r="B59" s="207"/>
    </row>
    <row r="60" spans="2:12" ht="14.25" thickBot="1">
      <c r="B60" s="255"/>
      <c r="C60" s="255"/>
      <c r="D60" s="255"/>
      <c r="E60" s="255"/>
      <c r="F60" s="255"/>
      <c r="G60" s="255"/>
      <c r="H60" s="255"/>
      <c r="I60" s="256"/>
      <c r="J60" s="255"/>
    </row>
    <row r="61" spans="2:12" ht="22.5" customHeight="1" thickBot="1">
      <c r="E61" s="1056" t="s">
        <v>481</v>
      </c>
      <c r="F61" s="1057"/>
      <c r="G61" s="1057"/>
      <c r="H61" s="1057"/>
      <c r="I61" s="1057"/>
      <c r="J61" s="1058"/>
      <c r="K61" s="1057"/>
      <c r="L61" s="1059"/>
    </row>
    <row r="62" spans="2:12" ht="22.5" customHeight="1">
      <c r="B62" s="1041" t="s">
        <v>482</v>
      </c>
      <c r="C62" s="1042"/>
      <c r="D62" s="1042"/>
      <c r="E62" s="1043">
        <f>P1+P19</f>
        <v>0</v>
      </c>
      <c r="F62" s="1044"/>
      <c r="G62" s="1044"/>
      <c r="H62" s="1044"/>
      <c r="I62" s="1045"/>
      <c r="J62" s="1046"/>
      <c r="K62" s="1045"/>
      <c r="L62" s="1049"/>
    </row>
    <row r="63" spans="2:12" ht="22.5" customHeight="1" thickBot="1">
      <c r="B63" s="1690" t="s">
        <v>483</v>
      </c>
      <c r="C63" s="1051"/>
      <c r="D63" s="1051"/>
      <c r="E63" s="1691">
        <f>P37</f>
        <v>0</v>
      </c>
      <c r="F63" s="1052"/>
      <c r="G63" s="1052"/>
      <c r="H63" s="1052"/>
      <c r="I63" s="1047"/>
      <c r="J63" s="1048"/>
      <c r="K63" s="1047"/>
      <c r="L63" s="1050"/>
    </row>
    <row r="64" spans="2:12" ht="22.5" customHeight="1" thickTop="1" thickBot="1">
      <c r="B64" s="1032" t="s">
        <v>484</v>
      </c>
      <c r="C64" s="1033"/>
      <c r="D64" s="1034"/>
      <c r="E64" s="1035">
        <f>E62+E63</f>
        <v>0</v>
      </c>
      <c r="F64" s="1036"/>
      <c r="G64" s="1036"/>
      <c r="H64" s="1036"/>
      <c r="I64" s="1037">
        <f>I62+I63</f>
        <v>0</v>
      </c>
      <c r="J64" s="1036"/>
      <c r="K64" s="1037">
        <f>K62+K63</f>
        <v>0</v>
      </c>
      <c r="L64" s="1038"/>
    </row>
    <row r="65" spans="2:12" ht="22.5" customHeight="1">
      <c r="B65" s="1039"/>
      <c r="C65" s="1039"/>
      <c r="D65" s="1039"/>
      <c r="E65" s="1040"/>
      <c r="F65" s="1040"/>
      <c r="G65" s="1040"/>
      <c r="H65" s="1040"/>
      <c r="I65" s="1040"/>
      <c r="J65" s="1040"/>
      <c r="K65" s="1040"/>
      <c r="L65" s="1040"/>
    </row>
  </sheetData>
  <mergeCells count="24">
    <mergeCell ref="B1:E1"/>
    <mergeCell ref="F1:I1"/>
    <mergeCell ref="J1:M1"/>
    <mergeCell ref="B19:E19"/>
    <mergeCell ref="F19:I19"/>
    <mergeCell ref="J19:M19"/>
    <mergeCell ref="B37:E37"/>
    <mergeCell ref="F37:I37"/>
    <mergeCell ref="J37:M37"/>
    <mergeCell ref="E61:H61"/>
    <mergeCell ref="I61:J61"/>
    <mergeCell ref="K61:L61"/>
    <mergeCell ref="B62:D62"/>
    <mergeCell ref="E62:H62"/>
    <mergeCell ref="I62:J63"/>
    <mergeCell ref="K62:L63"/>
    <mergeCell ref="B63:D63"/>
    <mergeCell ref="E63:H63"/>
    <mergeCell ref="B64:D64"/>
    <mergeCell ref="E64:H64"/>
    <mergeCell ref="I64:J64"/>
    <mergeCell ref="K64:L64"/>
    <mergeCell ref="B65:D65"/>
    <mergeCell ref="E65:L65"/>
  </mergeCells>
  <phoneticPr fontId="69"/>
  <dataValidations count="1">
    <dataValidation type="list" imeMode="on" allowBlank="1" sqref="I61:L61" xr:uid="{B90DADCF-7903-4165-8B89-58602F151900}">
      <formula1>"その他,レンタカー,航空"</formula1>
    </dataValidation>
  </dataValidations>
  <pageMargins left="0.7" right="0.41" top="0.53" bottom="0.18" header="0.3" footer="0.53"/>
  <pageSetup paperSize="9" scale="84"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3833E-69ED-4072-B27D-A82F2C6FF420}">
  <sheetPr>
    <tabColor rgb="FFFFFF99"/>
  </sheetPr>
  <dimension ref="A1:AI60"/>
  <sheetViews>
    <sheetView view="pageBreakPreview" zoomScale="110" zoomScaleNormal="130" zoomScaleSheetLayoutView="110" workbookViewId="0">
      <selection activeCell="I9" sqref="I9"/>
    </sheetView>
  </sheetViews>
  <sheetFormatPr defaultColWidth="9" defaultRowHeight="13.5"/>
  <cols>
    <col min="1" max="4" width="3.7109375" style="210" customWidth="1"/>
    <col min="5" max="5" width="2.7109375" style="210" customWidth="1"/>
    <col min="6" max="6" width="2" style="210" customWidth="1"/>
    <col min="7" max="7" width="2.7109375" style="210" customWidth="1"/>
    <col min="8" max="8" width="2" style="210" customWidth="1"/>
    <col min="9" max="9" width="3.140625" style="210" customWidth="1"/>
    <col min="10" max="10" width="1.7109375" style="210" customWidth="1"/>
    <col min="11" max="11" width="3.140625" style="210" customWidth="1"/>
    <col min="12" max="12" width="4.140625" style="210" customWidth="1"/>
    <col min="13" max="13" width="4.7109375" style="210" customWidth="1"/>
    <col min="14" max="14" width="5.85546875" style="210" customWidth="1"/>
    <col min="15" max="15" width="3.7109375" style="210" customWidth="1"/>
    <col min="16" max="16" width="1.28515625" style="210" customWidth="1"/>
    <col min="17" max="17" width="12.28515625" style="210" customWidth="1"/>
    <col min="18" max="18" width="9.28515625" style="210" customWidth="1"/>
    <col min="19" max="19" width="3.7109375" style="210" customWidth="1"/>
    <col min="20" max="20" width="20.7109375" style="210" customWidth="1"/>
    <col min="21" max="21" width="3.7109375" style="210" customWidth="1"/>
    <col min="22" max="22" width="10.140625" style="210" customWidth="1"/>
    <col min="23" max="23" width="2.7109375" style="210" customWidth="1"/>
    <col min="24" max="24" width="3.7109375" style="210" customWidth="1"/>
    <col min="25" max="25" width="7.7109375" style="210" customWidth="1"/>
    <col min="26" max="26" width="3.140625" style="210" customWidth="1"/>
    <col min="27" max="27" width="2.140625" style="210" customWidth="1"/>
    <col min="28" max="28" width="3.42578125" style="210" customWidth="1"/>
    <col min="29" max="29" width="6.42578125" style="210" customWidth="1"/>
    <col min="30" max="30" width="2.140625" style="210" customWidth="1"/>
    <col min="31" max="16384" width="9" style="210"/>
  </cols>
  <sheetData>
    <row r="1" spans="1:30">
      <c r="A1" s="208" t="s">
        <v>485</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row>
    <row r="2" spans="1:30" ht="17.25">
      <c r="A2" s="209"/>
      <c r="B2" s="209"/>
      <c r="C2" s="209"/>
      <c r="D2" s="209"/>
      <c r="E2" s="209"/>
      <c r="F2" s="209"/>
      <c r="G2" s="209"/>
      <c r="H2" s="209"/>
      <c r="I2" s="209"/>
      <c r="J2" s="209"/>
      <c r="K2" s="209"/>
      <c r="L2" s="209"/>
      <c r="M2" s="209"/>
      <c r="N2" s="209"/>
      <c r="O2" s="209"/>
      <c r="P2" s="211" t="s">
        <v>486</v>
      </c>
      <c r="R2" s="209"/>
      <c r="S2" s="209"/>
      <c r="T2" s="209"/>
      <c r="U2" s="209"/>
      <c r="V2" s="209"/>
      <c r="W2" s="209"/>
      <c r="X2" s="209"/>
      <c r="Y2" s="209"/>
      <c r="Z2" s="209"/>
      <c r="AA2" s="209"/>
      <c r="AB2" s="209"/>
      <c r="AC2" s="209"/>
      <c r="AD2" s="209"/>
    </row>
    <row r="3" spans="1:30" ht="28.5" customHeight="1">
      <c r="A3" s="209"/>
      <c r="B3" s="209"/>
      <c r="C3" s="209"/>
      <c r="D3" s="209"/>
      <c r="E3" s="209"/>
      <c r="F3" s="209"/>
      <c r="G3" s="209"/>
      <c r="H3" s="209"/>
      <c r="I3" s="209"/>
      <c r="J3" s="209"/>
      <c r="K3" s="209"/>
      <c r="L3" s="209"/>
      <c r="M3" s="209"/>
      <c r="N3" s="209"/>
      <c r="O3" s="209"/>
      <c r="P3" s="209"/>
      <c r="Q3" s="209"/>
      <c r="R3" s="209"/>
      <c r="S3" s="209"/>
      <c r="T3" s="209"/>
      <c r="U3" s="209"/>
      <c r="V3" s="209"/>
      <c r="X3" s="329" t="s">
        <v>487</v>
      </c>
      <c r="Y3" s="241" t="str">
        <f>IF(E9="月　日","",E9)</f>
        <v/>
      </c>
      <c r="Z3" s="209" t="s">
        <v>488</v>
      </c>
      <c r="AA3" s="1146" t="str">
        <f>IF(E9="月　日","",E9)</f>
        <v/>
      </c>
      <c r="AB3" s="1146"/>
      <c r="AC3" s="209" t="s">
        <v>489</v>
      </c>
      <c r="AD3" s="209"/>
    </row>
    <row r="4" spans="1:30" ht="22.5" customHeight="1">
      <c r="A4" s="1692" t="s">
        <v>490</v>
      </c>
      <c r="B4" s="1147">
        <f>出張申請入力シート!B7</f>
        <v>0</v>
      </c>
      <c r="C4" s="1693"/>
      <c r="D4" s="1693"/>
      <c r="E4" s="1693"/>
      <c r="F4" s="1693"/>
      <c r="G4" s="1693"/>
      <c r="H4" s="1693"/>
      <c r="I4" s="1693"/>
      <c r="J4" s="1693"/>
      <c r="K4" s="1693"/>
      <c r="L4" s="1693"/>
      <c r="M4" s="1693"/>
      <c r="N4" s="1694"/>
      <c r="O4" s="1695" t="s">
        <v>491</v>
      </c>
      <c r="P4" s="1147">
        <f>出張申請入力シート!P7</f>
        <v>0</v>
      </c>
      <c r="Q4" s="1693"/>
      <c r="R4" s="1694"/>
      <c r="S4" s="1695" t="s">
        <v>492</v>
      </c>
      <c r="T4" s="1156">
        <f>出張申請入力シート!U7</f>
        <v>0</v>
      </c>
      <c r="U4" s="1696"/>
      <c r="V4" s="1696"/>
      <c r="W4" s="1696"/>
      <c r="X4" s="1693" t="str">
        <f>"( "&amp;出張申請入力シート!V5&amp;" )"</f>
        <v>(  )</v>
      </c>
      <c r="Y4" s="1693"/>
      <c r="Z4" s="1693"/>
      <c r="AA4" s="1694"/>
      <c r="AB4" s="1152" t="s">
        <v>493</v>
      </c>
      <c r="AC4" s="1153"/>
      <c r="AD4" s="1697"/>
    </row>
    <row r="5" spans="1:30" ht="22.5" customHeight="1">
      <c r="A5" s="1698"/>
      <c r="B5" s="1149">
        <f>出張申請入力シート!J7</f>
        <v>0</v>
      </c>
      <c r="C5" s="1150"/>
      <c r="D5" s="1150"/>
      <c r="E5" s="1150"/>
      <c r="F5" s="1150"/>
      <c r="G5" s="1150"/>
      <c r="H5" s="1150"/>
      <c r="I5" s="1150"/>
      <c r="J5" s="1150"/>
      <c r="K5" s="1150"/>
      <c r="L5" s="1150"/>
      <c r="M5" s="1150"/>
      <c r="N5" s="1151"/>
      <c r="O5" s="1148"/>
      <c r="P5" s="1149"/>
      <c r="Q5" s="1150"/>
      <c r="R5" s="1151"/>
      <c r="S5" s="1148"/>
      <c r="T5" s="1157"/>
      <c r="U5" s="1158"/>
      <c r="V5" s="1158"/>
      <c r="W5" s="1158"/>
      <c r="X5" s="1150"/>
      <c r="Y5" s="1150"/>
      <c r="Z5" s="1150"/>
      <c r="AA5" s="1151"/>
      <c r="AB5" s="1152"/>
      <c r="AC5" s="1154"/>
      <c r="AD5" s="1155"/>
    </row>
    <row r="6" spans="1:30" ht="11.25" customHeight="1">
      <c r="A6" s="330"/>
      <c r="B6" s="209"/>
      <c r="C6" s="209"/>
      <c r="D6" s="209"/>
      <c r="E6" s="1699"/>
      <c r="F6" s="1699"/>
      <c r="G6" s="1699"/>
      <c r="H6" s="209"/>
      <c r="I6" s="209"/>
      <c r="J6" s="209"/>
      <c r="K6" s="209"/>
      <c r="L6" s="209"/>
      <c r="M6" s="209"/>
      <c r="N6" s="209"/>
      <c r="O6" s="209"/>
      <c r="P6" s="209"/>
      <c r="Q6" s="209"/>
      <c r="R6" s="209"/>
      <c r="S6" s="209"/>
      <c r="T6" s="209"/>
      <c r="U6" s="209"/>
      <c r="V6" s="209"/>
      <c r="W6" s="209"/>
      <c r="X6" s="209"/>
      <c r="Y6" s="209"/>
      <c r="Z6" s="209"/>
      <c r="AA6" s="209"/>
      <c r="AB6" s="209"/>
      <c r="AC6" s="209"/>
      <c r="AD6" s="209"/>
    </row>
    <row r="7" spans="1:30">
      <c r="A7" s="1700" t="s">
        <v>494</v>
      </c>
      <c r="B7" s="1701"/>
      <c r="C7" s="1138" t="s">
        <v>495</v>
      </c>
      <c r="D7" s="1701"/>
      <c r="E7" s="1138" t="s">
        <v>496</v>
      </c>
      <c r="F7" s="1702"/>
      <c r="G7" s="1702"/>
      <c r="H7" s="1701"/>
      <c r="I7" s="1138" t="s">
        <v>497</v>
      </c>
      <c r="J7" s="1702"/>
      <c r="K7" s="1702"/>
      <c r="L7" s="1701"/>
      <c r="M7" s="1138" t="s">
        <v>498</v>
      </c>
      <c r="N7" s="1702"/>
      <c r="O7" s="1701"/>
      <c r="P7" s="1138" t="s">
        <v>499</v>
      </c>
      <c r="Q7" s="1701"/>
      <c r="R7" s="1138" t="s">
        <v>500</v>
      </c>
      <c r="S7" s="1702"/>
      <c r="T7" s="1702"/>
      <c r="U7" s="1702"/>
      <c r="V7" s="1702"/>
      <c r="W7" s="1138" t="s">
        <v>501</v>
      </c>
      <c r="X7" s="1701"/>
      <c r="Y7" s="1138" t="s">
        <v>502</v>
      </c>
      <c r="Z7" s="1702"/>
      <c r="AA7" s="1701"/>
      <c r="AB7" s="1138" t="s">
        <v>503</v>
      </c>
      <c r="AC7" s="1703"/>
      <c r="AD7" s="1704"/>
    </row>
    <row r="8" spans="1:30">
      <c r="A8" s="1705" t="s">
        <v>504</v>
      </c>
      <c r="B8" s="1706"/>
      <c r="C8" s="1108"/>
      <c r="D8" s="1706"/>
      <c r="E8" s="1108"/>
      <c r="F8" s="1139"/>
      <c r="G8" s="1139"/>
      <c r="H8" s="1706"/>
      <c r="I8" s="1108"/>
      <c r="J8" s="1139"/>
      <c r="K8" s="1139"/>
      <c r="L8" s="1706"/>
      <c r="M8" s="1108"/>
      <c r="N8" s="1139"/>
      <c r="O8" s="1706"/>
      <c r="P8" s="1108"/>
      <c r="Q8" s="1706"/>
      <c r="R8" s="1108" t="s">
        <v>505</v>
      </c>
      <c r="S8" s="1139"/>
      <c r="T8" s="1139"/>
      <c r="U8" s="1139"/>
      <c r="V8" s="1139"/>
      <c r="W8" s="1108" t="s">
        <v>506</v>
      </c>
      <c r="X8" s="1706"/>
      <c r="Y8" s="1108"/>
      <c r="Z8" s="1139"/>
      <c r="AA8" s="1706"/>
      <c r="AB8" s="1707"/>
      <c r="AC8" s="1708"/>
      <c r="AD8" s="1709"/>
    </row>
    <row r="9" spans="1:30" ht="18.75" customHeight="1">
      <c r="A9" s="212"/>
      <c r="B9" s="213"/>
      <c r="C9" s="214"/>
      <c r="D9" s="213"/>
      <c r="E9" s="1133" t="str">
        <f>IF(出張申請入力シート!H19="","月　日",出張申請入力シート!H19)</f>
        <v>月　日</v>
      </c>
      <c r="F9" s="1134"/>
      <c r="G9" s="1134"/>
      <c r="H9" s="1135"/>
      <c r="I9" s="331"/>
      <c r="J9" s="332" t="s">
        <v>507</v>
      </c>
      <c r="K9" s="333"/>
      <c r="L9" s="257" t="s">
        <v>508</v>
      </c>
      <c r="M9" s="1128">
        <f>出張申請入力シート!H20</f>
        <v>0</v>
      </c>
      <c r="N9" s="1129"/>
      <c r="O9" s="1130"/>
      <c r="P9" s="1128">
        <f>出張申請入力シート!H21</f>
        <v>0</v>
      </c>
      <c r="Q9" s="1140"/>
      <c r="R9" s="1142"/>
      <c r="S9" s="1143"/>
      <c r="T9" s="1143"/>
      <c r="U9" s="1143"/>
      <c r="V9" s="1143"/>
      <c r="W9" s="1098" t="s">
        <v>501</v>
      </c>
      <c r="X9" s="1099"/>
      <c r="Y9" s="1100"/>
      <c r="Z9" s="1101"/>
      <c r="AA9" s="215" t="s">
        <v>509</v>
      </c>
      <c r="AB9" s="1100"/>
      <c r="AC9" s="1101"/>
      <c r="AD9" s="216" t="s">
        <v>509</v>
      </c>
    </row>
    <row r="10" spans="1:30" ht="18.75" customHeight="1">
      <c r="A10" s="1710"/>
      <c r="B10" s="1711"/>
      <c r="C10" s="217"/>
      <c r="D10" s="1711"/>
      <c r="E10" s="1136"/>
      <c r="F10" s="1137"/>
      <c r="G10" s="1137"/>
      <c r="H10" s="1712"/>
      <c r="I10" s="242"/>
      <c r="J10" s="218" t="s">
        <v>507</v>
      </c>
      <c r="K10" s="244"/>
      <c r="L10" s="1713" t="s">
        <v>510</v>
      </c>
      <c r="M10" s="1131"/>
      <c r="N10" s="1132"/>
      <c r="O10" s="1714"/>
      <c r="P10" s="1141"/>
      <c r="Q10" s="1715"/>
      <c r="R10" s="1144"/>
      <c r="S10" s="1145"/>
      <c r="T10" s="1145"/>
      <c r="U10" s="1145"/>
      <c r="V10" s="1145"/>
      <c r="W10" s="1108" t="s">
        <v>506</v>
      </c>
      <c r="X10" s="1706"/>
      <c r="Y10" s="1106"/>
      <c r="Z10" s="1107"/>
      <c r="AA10" s="217"/>
      <c r="AB10" s="1106"/>
      <c r="AC10" s="1107"/>
      <c r="AD10" s="1716"/>
    </row>
    <row r="11" spans="1:30" ht="18.75" customHeight="1">
      <c r="A11" s="212"/>
      <c r="B11" s="213"/>
      <c r="C11" s="214"/>
      <c r="D11" s="213"/>
      <c r="E11" s="1133" t="str">
        <f>IF(出張申請入力シート!H25="","月　日",出張申請入力シート!H25)</f>
        <v>月　日</v>
      </c>
      <c r="F11" s="1134"/>
      <c r="G11" s="1134"/>
      <c r="H11" s="1135"/>
      <c r="I11" s="243"/>
      <c r="J11" s="219" t="s">
        <v>507</v>
      </c>
      <c r="K11" s="245"/>
      <c r="L11" s="220" t="s">
        <v>508</v>
      </c>
      <c r="M11" s="1128">
        <f>出張申請入力シート!H26</f>
        <v>0</v>
      </c>
      <c r="N11" s="1129"/>
      <c r="O11" s="1130"/>
      <c r="P11" s="1128">
        <f>出張申請入力シート!H27</f>
        <v>0</v>
      </c>
      <c r="Q11" s="1140"/>
      <c r="R11" s="1717"/>
      <c r="S11" s="1718"/>
      <c r="T11" s="1718"/>
      <c r="U11" s="1718"/>
      <c r="V11" s="1718"/>
      <c r="W11" s="1098" t="s">
        <v>501</v>
      </c>
      <c r="X11" s="1099"/>
      <c r="Y11" s="1100"/>
      <c r="Z11" s="1101"/>
      <c r="AA11" s="215" t="s">
        <v>509</v>
      </c>
      <c r="AB11" s="1100"/>
      <c r="AC11" s="1101"/>
      <c r="AD11" s="216" t="s">
        <v>509</v>
      </c>
    </row>
    <row r="12" spans="1:30" ht="18.75" customHeight="1">
      <c r="A12" s="1710"/>
      <c r="B12" s="1711"/>
      <c r="C12" s="217"/>
      <c r="D12" s="1711"/>
      <c r="E12" s="1136"/>
      <c r="F12" s="1137"/>
      <c r="G12" s="1137"/>
      <c r="H12" s="1712"/>
      <c r="I12" s="242"/>
      <c r="J12" s="218" t="s">
        <v>507</v>
      </c>
      <c r="K12" s="244"/>
      <c r="L12" s="1713" t="s">
        <v>510</v>
      </c>
      <c r="M12" s="1131"/>
      <c r="N12" s="1132"/>
      <c r="O12" s="1714"/>
      <c r="P12" s="1141"/>
      <c r="Q12" s="1715"/>
      <c r="R12" s="1719"/>
      <c r="S12" s="1720"/>
      <c r="T12" s="1720"/>
      <c r="U12" s="1720"/>
      <c r="V12" s="1720"/>
      <c r="W12" s="1108" t="s">
        <v>506</v>
      </c>
      <c r="X12" s="1706"/>
      <c r="Y12" s="1106"/>
      <c r="Z12" s="1107"/>
      <c r="AA12" s="217"/>
      <c r="AB12" s="1106"/>
      <c r="AC12" s="1107"/>
      <c r="AD12" s="1716"/>
    </row>
    <row r="13" spans="1:30" ht="18.75" customHeight="1">
      <c r="A13" s="212"/>
      <c r="B13" s="213"/>
      <c r="C13" s="214"/>
      <c r="D13" s="213"/>
      <c r="E13" s="1133" t="str">
        <f>IF(出張申請入力シート!H31="","月　日",出張申請入力シート!H31)</f>
        <v>月　日</v>
      </c>
      <c r="F13" s="1134"/>
      <c r="G13" s="1134"/>
      <c r="H13" s="1135"/>
      <c r="I13" s="243"/>
      <c r="J13" s="219" t="s">
        <v>507</v>
      </c>
      <c r="K13" s="245"/>
      <c r="L13" s="220" t="s">
        <v>508</v>
      </c>
      <c r="M13" s="1128">
        <f>出張申請入力シート!H32</f>
        <v>0</v>
      </c>
      <c r="N13" s="1129"/>
      <c r="O13" s="1130"/>
      <c r="P13" s="1128">
        <f>出張申請入力シート!H33</f>
        <v>0</v>
      </c>
      <c r="Q13" s="1140"/>
      <c r="R13" s="1717"/>
      <c r="S13" s="1718"/>
      <c r="T13" s="1718"/>
      <c r="U13" s="1718"/>
      <c r="V13" s="1718"/>
      <c r="W13" s="1098" t="s">
        <v>501</v>
      </c>
      <c r="X13" s="1099"/>
      <c r="Y13" s="1100"/>
      <c r="Z13" s="1101"/>
      <c r="AA13" s="215" t="s">
        <v>509</v>
      </c>
      <c r="AB13" s="1100"/>
      <c r="AC13" s="1101"/>
      <c r="AD13" s="216" t="s">
        <v>509</v>
      </c>
    </row>
    <row r="14" spans="1:30" ht="18.75" customHeight="1">
      <c r="A14" s="1710"/>
      <c r="B14" s="1711"/>
      <c r="C14" s="217"/>
      <c r="D14" s="1711"/>
      <c r="E14" s="1136"/>
      <c r="F14" s="1137"/>
      <c r="G14" s="1137"/>
      <c r="H14" s="1712"/>
      <c r="I14" s="242"/>
      <c r="J14" s="218" t="s">
        <v>507</v>
      </c>
      <c r="K14" s="244"/>
      <c r="L14" s="1713" t="s">
        <v>510</v>
      </c>
      <c r="M14" s="1131"/>
      <c r="N14" s="1132"/>
      <c r="O14" s="1714"/>
      <c r="P14" s="1141"/>
      <c r="Q14" s="1715"/>
      <c r="R14" s="1719"/>
      <c r="S14" s="1720"/>
      <c r="T14" s="1720"/>
      <c r="U14" s="1720"/>
      <c r="V14" s="1720"/>
      <c r="W14" s="1108" t="s">
        <v>506</v>
      </c>
      <c r="X14" s="1706"/>
      <c r="Y14" s="1106"/>
      <c r="Z14" s="1107"/>
      <c r="AA14" s="217"/>
      <c r="AB14" s="1106"/>
      <c r="AC14" s="1107"/>
      <c r="AD14" s="1716"/>
    </row>
    <row r="15" spans="1:30" ht="18.75" customHeight="1">
      <c r="A15" s="212"/>
      <c r="B15" s="213"/>
      <c r="C15" s="214"/>
      <c r="D15" s="213"/>
      <c r="E15" s="1109"/>
      <c r="F15" s="1111" t="s">
        <v>511</v>
      </c>
      <c r="G15" s="1113"/>
      <c r="H15" s="1115" t="s">
        <v>512</v>
      </c>
      <c r="I15" s="243"/>
      <c r="J15" s="219" t="s">
        <v>507</v>
      </c>
      <c r="K15" s="245"/>
      <c r="L15" s="220" t="s">
        <v>508</v>
      </c>
      <c r="M15" s="1094"/>
      <c r="N15" s="1117"/>
      <c r="O15" s="1118"/>
      <c r="P15" s="1094"/>
      <c r="Q15" s="1095"/>
      <c r="R15" s="1717"/>
      <c r="S15" s="1718"/>
      <c r="T15" s="1718"/>
      <c r="U15" s="1718"/>
      <c r="V15" s="1718"/>
      <c r="W15" s="1098" t="s">
        <v>501</v>
      </c>
      <c r="X15" s="1099"/>
      <c r="Y15" s="1100"/>
      <c r="Z15" s="1101"/>
      <c r="AA15" s="215" t="s">
        <v>509</v>
      </c>
      <c r="AB15" s="1100"/>
      <c r="AC15" s="1101"/>
      <c r="AD15" s="216" t="s">
        <v>509</v>
      </c>
    </row>
    <row r="16" spans="1:30" ht="18.75" customHeight="1">
      <c r="A16" s="1710"/>
      <c r="B16" s="1711"/>
      <c r="C16" s="217"/>
      <c r="D16" s="1711"/>
      <c r="E16" s="1122"/>
      <c r="F16" s="1123"/>
      <c r="G16" s="1124"/>
      <c r="H16" s="1721"/>
      <c r="I16" s="242"/>
      <c r="J16" s="218" t="s">
        <v>507</v>
      </c>
      <c r="K16" s="244"/>
      <c r="L16" s="1713" t="s">
        <v>510</v>
      </c>
      <c r="M16" s="1125"/>
      <c r="N16" s="1126"/>
      <c r="O16" s="1722"/>
      <c r="P16" s="1127"/>
      <c r="Q16" s="1723"/>
      <c r="R16" s="1719"/>
      <c r="S16" s="1720"/>
      <c r="T16" s="1720"/>
      <c r="U16" s="1720"/>
      <c r="V16" s="1720"/>
      <c r="W16" s="1108" t="s">
        <v>506</v>
      </c>
      <c r="X16" s="1706"/>
      <c r="Y16" s="1106"/>
      <c r="Z16" s="1107"/>
      <c r="AA16" s="217"/>
      <c r="AB16" s="1106"/>
      <c r="AC16" s="1107"/>
      <c r="AD16" s="1716"/>
    </row>
    <row r="17" spans="1:35" ht="18.75" customHeight="1">
      <c r="A17" s="212"/>
      <c r="B17" s="213"/>
      <c r="C17" s="214"/>
      <c r="D17" s="213"/>
      <c r="E17" s="1109"/>
      <c r="F17" s="1111" t="s">
        <v>511</v>
      </c>
      <c r="G17" s="1113"/>
      <c r="H17" s="1115" t="s">
        <v>512</v>
      </c>
      <c r="I17" s="243"/>
      <c r="J17" s="219" t="s">
        <v>507</v>
      </c>
      <c r="K17" s="245"/>
      <c r="L17" s="220" t="s">
        <v>508</v>
      </c>
      <c r="M17" s="1094"/>
      <c r="N17" s="1117"/>
      <c r="O17" s="1118"/>
      <c r="P17" s="1094"/>
      <c r="Q17" s="1095"/>
      <c r="R17" s="1717"/>
      <c r="S17" s="1718"/>
      <c r="T17" s="1718"/>
      <c r="U17" s="1718"/>
      <c r="V17" s="1718"/>
      <c r="W17" s="1098" t="s">
        <v>501</v>
      </c>
      <c r="X17" s="1099"/>
      <c r="Y17" s="1100"/>
      <c r="Z17" s="1101"/>
      <c r="AA17" s="215" t="s">
        <v>509</v>
      </c>
      <c r="AB17" s="1100"/>
      <c r="AC17" s="1101"/>
      <c r="AD17" s="216" t="s">
        <v>509</v>
      </c>
    </row>
    <row r="18" spans="1:35" ht="18.75" customHeight="1">
      <c r="A18" s="1710"/>
      <c r="B18" s="1711"/>
      <c r="C18" s="217"/>
      <c r="D18" s="1711"/>
      <c r="E18" s="1122"/>
      <c r="F18" s="1123"/>
      <c r="G18" s="1124"/>
      <c r="H18" s="1721"/>
      <c r="I18" s="242"/>
      <c r="J18" s="218" t="s">
        <v>507</v>
      </c>
      <c r="K18" s="244"/>
      <c r="L18" s="1713" t="s">
        <v>510</v>
      </c>
      <c r="M18" s="1125"/>
      <c r="N18" s="1126"/>
      <c r="O18" s="1722"/>
      <c r="P18" s="1127"/>
      <c r="Q18" s="1723"/>
      <c r="R18" s="1719"/>
      <c r="S18" s="1720"/>
      <c r="T18" s="1720"/>
      <c r="U18" s="1720"/>
      <c r="V18" s="1720"/>
      <c r="W18" s="1108" t="s">
        <v>506</v>
      </c>
      <c r="X18" s="1706"/>
      <c r="Y18" s="1106"/>
      <c r="Z18" s="1107"/>
      <c r="AA18" s="217"/>
      <c r="AB18" s="1106"/>
      <c r="AC18" s="1107"/>
      <c r="AD18" s="1716"/>
    </row>
    <row r="19" spans="1:35" ht="18.75" customHeight="1">
      <c r="A19" s="212"/>
      <c r="B19" s="213"/>
      <c r="C19" s="214"/>
      <c r="D19" s="213"/>
      <c r="E19" s="1109"/>
      <c r="F19" s="1111" t="s">
        <v>511</v>
      </c>
      <c r="G19" s="1113"/>
      <c r="H19" s="1115" t="s">
        <v>512</v>
      </c>
      <c r="I19" s="243"/>
      <c r="J19" s="219" t="s">
        <v>507</v>
      </c>
      <c r="K19" s="245"/>
      <c r="L19" s="220" t="s">
        <v>508</v>
      </c>
      <c r="M19" s="1094"/>
      <c r="N19" s="1117"/>
      <c r="O19" s="1118"/>
      <c r="P19" s="1094"/>
      <c r="Q19" s="1095"/>
      <c r="R19" s="1717"/>
      <c r="S19" s="1718"/>
      <c r="T19" s="1718"/>
      <c r="U19" s="1718"/>
      <c r="V19" s="1718"/>
      <c r="W19" s="1098" t="s">
        <v>501</v>
      </c>
      <c r="X19" s="1099"/>
      <c r="Y19" s="1100"/>
      <c r="Z19" s="1101"/>
      <c r="AA19" s="215" t="s">
        <v>509</v>
      </c>
      <c r="AB19" s="1100"/>
      <c r="AC19" s="1101"/>
      <c r="AD19" s="216" t="s">
        <v>509</v>
      </c>
    </row>
    <row r="20" spans="1:35" ht="18.75" customHeight="1">
      <c r="A20" s="1710"/>
      <c r="B20" s="1711"/>
      <c r="C20" s="217"/>
      <c r="D20" s="1711"/>
      <c r="E20" s="1122"/>
      <c r="F20" s="1123"/>
      <c r="G20" s="1124"/>
      <c r="H20" s="1721"/>
      <c r="I20" s="242"/>
      <c r="J20" s="218" t="s">
        <v>507</v>
      </c>
      <c r="K20" s="244"/>
      <c r="L20" s="1713" t="s">
        <v>510</v>
      </c>
      <c r="M20" s="1125"/>
      <c r="N20" s="1126"/>
      <c r="O20" s="1722"/>
      <c r="P20" s="1127"/>
      <c r="Q20" s="1723"/>
      <c r="R20" s="1719"/>
      <c r="S20" s="1720"/>
      <c r="T20" s="1720"/>
      <c r="U20" s="1720"/>
      <c r="V20" s="1720"/>
      <c r="W20" s="1108" t="s">
        <v>506</v>
      </c>
      <c r="X20" s="1706"/>
      <c r="Y20" s="1106"/>
      <c r="Z20" s="1107"/>
      <c r="AA20" s="217"/>
      <c r="AB20" s="1106"/>
      <c r="AC20" s="1107"/>
      <c r="AD20" s="1716"/>
    </row>
    <row r="21" spans="1:35" ht="18.75" customHeight="1">
      <c r="A21" s="258"/>
      <c r="B21" s="259"/>
      <c r="C21" s="334"/>
      <c r="D21" s="259"/>
      <c r="E21" s="1109"/>
      <c r="F21" s="1111" t="s">
        <v>511</v>
      </c>
      <c r="G21" s="1113"/>
      <c r="H21" s="1115" t="s">
        <v>512</v>
      </c>
      <c r="I21" s="243"/>
      <c r="J21" s="219" t="s">
        <v>507</v>
      </c>
      <c r="K21" s="245"/>
      <c r="L21" s="220" t="s">
        <v>508</v>
      </c>
      <c r="M21" s="1094"/>
      <c r="N21" s="1117"/>
      <c r="O21" s="1118"/>
      <c r="P21" s="1094"/>
      <c r="Q21" s="1095"/>
      <c r="R21" s="1717"/>
      <c r="S21" s="1718"/>
      <c r="T21" s="1718"/>
      <c r="U21" s="1718"/>
      <c r="V21" s="1718"/>
      <c r="W21" s="1098" t="s">
        <v>501</v>
      </c>
      <c r="X21" s="1099"/>
      <c r="Y21" s="1100"/>
      <c r="Z21" s="1101"/>
      <c r="AA21" s="215" t="s">
        <v>509</v>
      </c>
      <c r="AB21" s="1100"/>
      <c r="AC21" s="1101"/>
      <c r="AD21" s="216" t="s">
        <v>509</v>
      </c>
    </row>
    <row r="22" spans="1:35" ht="18.75" customHeight="1">
      <c r="A22" s="1724"/>
      <c r="B22" s="335"/>
      <c r="C22" s="336"/>
      <c r="D22" s="335"/>
      <c r="E22" s="1110"/>
      <c r="F22" s="1112"/>
      <c r="G22" s="1114"/>
      <c r="H22" s="1116"/>
      <c r="I22" s="260"/>
      <c r="J22" s="337" t="s">
        <v>507</v>
      </c>
      <c r="K22" s="338"/>
      <c r="L22" s="339" t="s">
        <v>510</v>
      </c>
      <c r="M22" s="1119"/>
      <c r="N22" s="1120"/>
      <c r="O22" s="1121"/>
      <c r="P22" s="1096"/>
      <c r="Q22" s="1097"/>
      <c r="R22" s="1725"/>
      <c r="S22" s="1726"/>
      <c r="T22" s="1726"/>
      <c r="U22" s="1726"/>
      <c r="V22" s="1726"/>
      <c r="W22" s="1104" t="s">
        <v>506</v>
      </c>
      <c r="X22" s="1105"/>
      <c r="Y22" s="1102"/>
      <c r="Z22" s="1103"/>
      <c r="AA22" s="336"/>
      <c r="AB22" s="1102"/>
      <c r="AC22" s="1103"/>
      <c r="AD22" s="340"/>
    </row>
    <row r="23" spans="1:35" ht="9.6" customHeight="1">
      <c r="W23" s="221"/>
      <c r="X23" s="222"/>
      <c r="Y23" s="1078">
        <f>SUM(Y9:Z22)</f>
        <v>0</v>
      </c>
      <c r="Z23" s="1727"/>
      <c r="AA23" s="215" t="s">
        <v>509</v>
      </c>
      <c r="AB23" s="1078">
        <f>SUM(AB9:AC22)</f>
        <v>0</v>
      </c>
      <c r="AC23" s="1727"/>
      <c r="AD23" s="223" t="s">
        <v>366</v>
      </c>
    </row>
    <row r="24" spans="1:35" ht="9.6" customHeight="1">
      <c r="A24" s="1083" t="s">
        <v>513</v>
      </c>
      <c r="B24" s="1084" t="s">
        <v>514</v>
      </c>
      <c r="C24" s="1084"/>
      <c r="D24" s="1085"/>
      <c r="E24" s="1085"/>
      <c r="F24" s="1085"/>
      <c r="G24" s="1085"/>
      <c r="H24" s="1085"/>
      <c r="I24" s="1085"/>
      <c r="J24" s="1085"/>
      <c r="K24" s="1085"/>
      <c r="L24" s="1085"/>
      <c r="M24" s="1085"/>
      <c r="N24" s="1085"/>
      <c r="O24" s="1085"/>
      <c r="P24" s="1085"/>
      <c r="Q24" s="1085"/>
      <c r="R24" s="1085"/>
      <c r="S24" s="1085"/>
      <c r="T24" s="1085"/>
      <c r="U24" s="1085"/>
      <c r="V24" s="1085"/>
      <c r="X24" s="222"/>
      <c r="Y24" s="1079"/>
      <c r="Z24" s="1080"/>
      <c r="AB24" s="1079"/>
      <c r="AC24" s="1080"/>
      <c r="AD24" s="221"/>
    </row>
    <row r="25" spans="1:35" ht="9.6" customHeight="1">
      <c r="A25" s="1083"/>
      <c r="B25" s="1085"/>
      <c r="C25" s="1085"/>
      <c r="D25" s="1085"/>
      <c r="E25" s="1085"/>
      <c r="F25" s="1085"/>
      <c r="G25" s="1085"/>
      <c r="H25" s="1085"/>
      <c r="I25" s="1085"/>
      <c r="J25" s="1085"/>
      <c r="K25" s="1085"/>
      <c r="L25" s="1085"/>
      <c r="M25" s="1085"/>
      <c r="N25" s="1085"/>
      <c r="O25" s="1085"/>
      <c r="P25" s="1085"/>
      <c r="Q25" s="1085"/>
      <c r="R25" s="1085"/>
      <c r="S25" s="1085"/>
      <c r="T25" s="1085"/>
      <c r="U25" s="1085"/>
      <c r="V25" s="1085"/>
      <c r="X25" s="1086" t="s">
        <v>515</v>
      </c>
      <c r="Y25" s="1081"/>
      <c r="Z25" s="1082"/>
      <c r="AA25" s="224"/>
      <c r="AB25" s="1081"/>
      <c r="AC25" s="1082"/>
      <c r="AD25" s="1728"/>
    </row>
    <row r="26" spans="1:35" ht="9.6" customHeight="1">
      <c r="A26" s="1083"/>
      <c r="B26" s="1085"/>
      <c r="C26" s="1085"/>
      <c r="D26" s="1085"/>
      <c r="E26" s="1085"/>
      <c r="F26" s="1085"/>
      <c r="G26" s="1085"/>
      <c r="H26" s="1085"/>
      <c r="I26" s="1085"/>
      <c r="J26" s="1085"/>
      <c r="K26" s="1085"/>
      <c r="L26" s="1085"/>
      <c r="M26" s="1085"/>
      <c r="N26" s="1085"/>
      <c r="O26" s="1085"/>
      <c r="P26" s="1085"/>
      <c r="Q26" s="1085"/>
      <c r="R26" s="1085"/>
      <c r="S26" s="1085"/>
      <c r="T26" s="1085"/>
      <c r="U26" s="1085"/>
      <c r="V26" s="1085"/>
      <c r="X26" s="1086"/>
      <c r="Y26" s="1087">
        <f>Y23+AB23</f>
        <v>0</v>
      </c>
      <c r="Z26" s="1088"/>
      <c r="AA26" s="1088"/>
      <c r="AB26" s="1088"/>
      <c r="AC26" s="1088"/>
      <c r="AD26" s="223" t="s">
        <v>366</v>
      </c>
    </row>
    <row r="27" spans="1:35" ht="9.6" customHeight="1">
      <c r="A27" s="1083"/>
      <c r="B27" s="1085"/>
      <c r="C27" s="1085"/>
      <c r="D27" s="1085"/>
      <c r="E27" s="1085"/>
      <c r="F27" s="1085"/>
      <c r="G27" s="1085"/>
      <c r="H27" s="1085"/>
      <c r="I27" s="1085"/>
      <c r="J27" s="1085"/>
      <c r="K27" s="1085"/>
      <c r="L27" s="1085"/>
      <c r="M27" s="1085"/>
      <c r="N27" s="1085"/>
      <c r="O27" s="1085"/>
      <c r="P27" s="1085"/>
      <c r="Q27" s="1085"/>
      <c r="R27" s="1085"/>
      <c r="S27" s="1085"/>
      <c r="T27" s="1085"/>
      <c r="U27" s="1085"/>
      <c r="V27" s="1085"/>
      <c r="X27" s="222"/>
      <c r="Y27" s="1089"/>
      <c r="Z27" s="1090"/>
      <c r="AA27" s="1091"/>
      <c r="AB27" s="1091"/>
      <c r="AC27" s="1091"/>
      <c r="AD27" s="221"/>
    </row>
    <row r="28" spans="1:35" ht="9.6" customHeight="1">
      <c r="A28" s="1083"/>
      <c r="B28" s="1085"/>
      <c r="C28" s="1085"/>
      <c r="D28" s="1085"/>
      <c r="E28" s="1085"/>
      <c r="F28" s="1085"/>
      <c r="G28" s="1085"/>
      <c r="H28" s="1085"/>
      <c r="I28" s="1085"/>
      <c r="J28" s="1085"/>
      <c r="K28" s="1085"/>
      <c r="L28" s="1085"/>
      <c r="M28" s="1085"/>
      <c r="N28" s="1085"/>
      <c r="O28" s="1085"/>
      <c r="P28" s="1085"/>
      <c r="Q28" s="1085"/>
      <c r="R28" s="1085"/>
      <c r="S28" s="1085"/>
      <c r="T28" s="1085"/>
      <c r="U28" s="1085"/>
      <c r="V28" s="1085"/>
      <c r="X28" s="1729"/>
      <c r="Y28" s="1092"/>
      <c r="Z28" s="1093"/>
      <c r="AA28" s="1093"/>
      <c r="AB28" s="1093"/>
      <c r="AC28" s="1093"/>
      <c r="AD28" s="341"/>
    </row>
    <row r="29" spans="1:35" ht="12.75" customHeight="1">
      <c r="A29" s="1083"/>
      <c r="B29" s="1085"/>
      <c r="C29" s="1085"/>
      <c r="D29" s="1085"/>
      <c r="E29" s="1085"/>
      <c r="F29" s="1085"/>
      <c r="G29" s="1085"/>
      <c r="H29" s="1085"/>
      <c r="I29" s="1085"/>
      <c r="J29" s="1085"/>
      <c r="K29" s="1085"/>
      <c r="L29" s="1085"/>
      <c r="M29" s="1085"/>
      <c r="N29" s="1085"/>
      <c r="O29" s="1085"/>
      <c r="P29" s="1085"/>
      <c r="Q29" s="1085"/>
      <c r="R29" s="1085"/>
      <c r="S29" s="1085"/>
      <c r="T29" s="1085"/>
      <c r="U29" s="1085"/>
      <c r="V29" s="1085"/>
      <c r="AG29" s="1730"/>
      <c r="AH29" s="1730"/>
      <c r="AI29" s="1730"/>
    </row>
    <row r="30" spans="1:35" ht="12.75" customHeight="1">
      <c r="A30" s="1083"/>
      <c r="B30" s="1085"/>
      <c r="C30" s="1085"/>
      <c r="D30" s="1085"/>
      <c r="E30" s="1085"/>
      <c r="F30" s="1085"/>
      <c r="G30" s="1085"/>
      <c r="H30" s="1085"/>
      <c r="I30" s="1085"/>
      <c r="J30" s="1085"/>
      <c r="K30" s="1085"/>
      <c r="L30" s="1085"/>
      <c r="M30" s="1085"/>
      <c r="N30" s="1085"/>
      <c r="O30" s="1085"/>
      <c r="P30" s="1085"/>
      <c r="Q30" s="1085"/>
      <c r="R30" s="1085"/>
      <c r="S30" s="1085"/>
      <c r="T30" s="1085"/>
      <c r="U30" s="1085"/>
      <c r="V30" s="1085"/>
      <c r="X30" s="1731" t="s">
        <v>516</v>
      </c>
      <c r="Y30" s="1732"/>
      <c r="Z30" s="1732"/>
      <c r="AA30" s="1732"/>
      <c r="AB30" s="1732"/>
      <c r="AC30" s="1732"/>
      <c r="AD30" s="1732"/>
      <c r="AG30" s="1730"/>
      <c r="AH30" s="1730"/>
      <c r="AI30" s="1730"/>
    </row>
    <row r="31" spans="1:35" ht="18" customHeight="1">
      <c r="A31" s="1083"/>
      <c r="B31" s="1085"/>
      <c r="C31" s="1085"/>
      <c r="D31" s="1085"/>
      <c r="E31" s="1085"/>
      <c r="F31" s="1085"/>
      <c r="G31" s="1085"/>
      <c r="H31" s="1085"/>
      <c r="I31" s="1085"/>
      <c r="J31" s="1085"/>
      <c r="K31" s="1085"/>
      <c r="L31" s="1085"/>
      <c r="M31" s="1085"/>
      <c r="N31" s="1085"/>
      <c r="O31" s="1085"/>
      <c r="P31" s="1085"/>
      <c r="Q31" s="1085"/>
      <c r="R31" s="1085"/>
      <c r="S31" s="1085"/>
      <c r="T31" s="1085"/>
      <c r="U31" s="1085"/>
      <c r="V31" s="1085"/>
      <c r="X31" s="1733">
        <f>出張申請入力シート!H12</f>
        <v>0</v>
      </c>
      <c r="Y31" s="1734"/>
      <c r="Z31" s="1734"/>
      <c r="AA31" s="1734">
        <f>出張申請入力シート!N12</f>
        <v>0</v>
      </c>
      <c r="AB31" s="1734"/>
      <c r="AC31" s="1734"/>
      <c r="AD31" s="1735"/>
      <c r="AG31" s="1075"/>
      <c r="AH31" s="1075"/>
      <c r="AI31" s="1075"/>
    </row>
    <row r="32" spans="1:35" ht="21.75" customHeight="1">
      <c r="D32" s="342" t="s">
        <v>517</v>
      </c>
      <c r="E32" s="1736"/>
      <c r="F32" s="1737"/>
      <c r="G32" s="1737"/>
      <c r="H32" s="1737"/>
      <c r="I32" s="1737"/>
      <c r="J32" s="1737"/>
      <c r="K32" s="1737"/>
      <c r="L32" s="1737"/>
      <c r="M32" s="1737"/>
      <c r="N32" s="1737"/>
      <c r="O32" s="1737"/>
      <c r="P32" s="1737"/>
      <c r="Q32" s="1737"/>
      <c r="R32" s="1737"/>
      <c r="S32" s="1737"/>
      <c r="T32" s="1737"/>
      <c r="U32" s="1737"/>
      <c r="V32" s="1738"/>
      <c r="X32" s="1739" t="str">
        <f>出張申請入力シート!B12</f>
        <v>基本研究費</v>
      </c>
      <c r="Y32" s="1076"/>
      <c r="Z32" s="1076"/>
      <c r="AA32" s="1076">
        <f>出張申請入力シート!U12</f>
        <v>0</v>
      </c>
      <c r="AB32" s="1076"/>
      <c r="AC32" s="1076"/>
      <c r="AD32" s="1077"/>
    </row>
    <row r="33" spans="2:30" ht="13.5" customHeight="1">
      <c r="D33" s="225" t="s">
        <v>518</v>
      </c>
      <c r="E33" s="1061"/>
      <c r="F33" s="1062"/>
      <c r="G33" s="1062"/>
      <c r="H33" s="1062"/>
      <c r="I33" s="1062"/>
      <c r="J33" s="1062"/>
      <c r="K33" s="1062"/>
      <c r="L33" s="1062"/>
      <c r="M33" s="1062"/>
      <c r="N33" s="1062"/>
      <c r="O33" s="1062"/>
      <c r="P33" s="1062"/>
      <c r="Q33" s="1062"/>
      <c r="R33" s="1062"/>
      <c r="S33" s="1062"/>
      <c r="T33" s="1062"/>
      <c r="U33" s="1062"/>
      <c r="V33" s="1063"/>
      <c r="X33" s="1740" t="s">
        <v>519</v>
      </c>
      <c r="Y33" s="1741"/>
      <c r="Z33" s="1741"/>
      <c r="AA33" s="1742" t="str" cm="1">
        <f t="array" ref="AA33">_xlfn.IFS(出張申請入力シート!$F$39="なし"," 無 ・ 全額 ・ 一部",出張申請入力シート!$F$39="一部支給","一部 ・ 無 ・ 全額",出張申請入力シート!$F$39="全額支給","全額 ・ 無 ・ 一部")</f>
        <v xml:space="preserve"> 無 ・ 全額 ・ 一部</v>
      </c>
      <c r="AB33" s="1743"/>
      <c r="AC33" s="1743"/>
      <c r="AD33" s="1744"/>
    </row>
    <row r="34" spans="2:30">
      <c r="D34" s="225" t="s">
        <v>520</v>
      </c>
      <c r="E34" s="1061"/>
      <c r="F34" s="1062"/>
      <c r="G34" s="1062"/>
      <c r="H34" s="1062"/>
      <c r="I34" s="1062"/>
      <c r="J34" s="1062"/>
      <c r="K34" s="1062"/>
      <c r="L34" s="1062"/>
      <c r="M34" s="1062"/>
      <c r="N34" s="1062"/>
      <c r="O34" s="1062"/>
      <c r="P34" s="1062"/>
      <c r="Q34" s="1062"/>
      <c r="R34" s="1062"/>
      <c r="S34" s="1062"/>
      <c r="T34" s="1062"/>
      <c r="U34" s="1062"/>
      <c r="V34" s="1063"/>
      <c r="X34" s="1066"/>
      <c r="Y34" s="1067"/>
      <c r="Z34" s="1067"/>
      <c r="AA34" s="1069"/>
      <c r="AB34" s="1070"/>
      <c r="AC34" s="1070"/>
      <c r="AD34" s="1071"/>
    </row>
    <row r="35" spans="2:30">
      <c r="D35" s="1745" t="s">
        <v>521</v>
      </c>
      <c r="E35" s="1746"/>
      <c r="F35" s="1064"/>
      <c r="G35" s="1064"/>
      <c r="H35" s="1064"/>
      <c r="I35" s="1064"/>
      <c r="J35" s="1064"/>
      <c r="K35" s="1064"/>
      <c r="L35" s="1064"/>
      <c r="M35" s="1064"/>
      <c r="N35" s="1064"/>
      <c r="O35" s="1064"/>
      <c r="P35" s="1064"/>
      <c r="Q35" s="1064"/>
      <c r="R35" s="1064"/>
      <c r="S35" s="1064"/>
      <c r="T35" s="1064"/>
      <c r="U35" s="1064"/>
      <c r="V35" s="1065"/>
      <c r="X35" s="1747"/>
      <c r="Y35" s="1068"/>
      <c r="Z35" s="1068"/>
      <c r="AA35" s="1748"/>
      <c r="AB35" s="1072"/>
      <c r="AC35" s="1072"/>
      <c r="AD35" s="1073"/>
    </row>
    <row r="36" spans="2:30" ht="14.25" customHeight="1">
      <c r="Y36" s="1074"/>
      <c r="Z36" s="1074"/>
      <c r="AA36" s="1074"/>
      <c r="AB36" s="1074"/>
      <c r="AC36" s="1074"/>
      <c r="AD36" s="1074"/>
    </row>
    <row r="37" spans="2:30" ht="22.5" customHeight="1">
      <c r="X37" s="248" t="s">
        <v>522</v>
      </c>
      <c r="Y37" s="249"/>
      <c r="Z37" s="1060"/>
      <c r="AA37" s="1060"/>
      <c r="AB37" s="1060"/>
      <c r="AC37" s="1060"/>
      <c r="AD37" s="247"/>
    </row>
    <row r="39" spans="2:30">
      <c r="B39" s="226"/>
      <c r="C39" s="226"/>
    </row>
    <row r="40" spans="2:30">
      <c r="B40" s="226"/>
      <c r="C40" s="226"/>
    </row>
    <row r="41" spans="2:30">
      <c r="B41" s="226"/>
      <c r="C41" s="226"/>
    </row>
    <row r="42" spans="2:30">
      <c r="B42" s="226"/>
      <c r="C42" s="226"/>
    </row>
    <row r="43" spans="2:30">
      <c r="B43" s="226"/>
      <c r="C43" s="226"/>
      <c r="I43" s="214"/>
      <c r="J43" s="214"/>
      <c r="K43" s="214"/>
      <c r="L43" s="214"/>
    </row>
    <row r="44" spans="2:30">
      <c r="B44" s="226"/>
      <c r="C44" s="226"/>
    </row>
    <row r="45" spans="2:30">
      <c r="B45" s="226"/>
      <c r="C45" s="226"/>
    </row>
    <row r="46" spans="2:30">
      <c r="B46" s="226"/>
      <c r="C46" s="226"/>
      <c r="E46" s="209"/>
      <c r="F46" s="209"/>
      <c r="G46" s="209"/>
      <c r="H46" s="209"/>
      <c r="I46" s="209"/>
      <c r="J46" s="209"/>
      <c r="K46" s="209"/>
      <c r="L46" s="209"/>
      <c r="M46" s="209"/>
      <c r="N46" s="209"/>
      <c r="O46" s="209"/>
      <c r="P46" s="209"/>
      <c r="Q46" s="209"/>
      <c r="R46" s="209"/>
      <c r="S46" s="209"/>
      <c r="T46" s="209"/>
      <c r="U46" s="209"/>
      <c r="V46" s="209"/>
    </row>
    <row r="47" spans="2:30">
      <c r="E47" s="209"/>
      <c r="F47" s="209"/>
      <c r="G47" s="209"/>
      <c r="H47" s="209"/>
      <c r="I47" s="209"/>
      <c r="J47" s="209"/>
      <c r="K47" s="209"/>
      <c r="L47" s="209"/>
      <c r="M47" s="209"/>
      <c r="N47" s="209"/>
      <c r="O47" s="209"/>
      <c r="P47" s="209"/>
      <c r="Q47" s="209"/>
      <c r="R47" s="209"/>
      <c r="S47" s="209"/>
      <c r="T47" s="209"/>
      <c r="U47" s="209"/>
      <c r="V47" s="209"/>
    </row>
    <row r="48" spans="2:30">
      <c r="E48" s="209"/>
      <c r="F48" s="209"/>
      <c r="G48" s="209"/>
      <c r="H48" s="209"/>
      <c r="I48" s="209"/>
      <c r="J48" s="209"/>
      <c r="K48" s="209"/>
      <c r="L48" s="209"/>
      <c r="M48" s="227"/>
      <c r="N48" s="227"/>
      <c r="O48" s="209"/>
      <c r="P48" s="209"/>
      <c r="Q48" s="228"/>
      <c r="R48" s="209"/>
      <c r="S48" s="228"/>
      <c r="T48" s="229"/>
      <c r="U48" s="229"/>
      <c r="V48" s="209"/>
    </row>
    <row r="49" spans="4:24" ht="15" customHeight="1">
      <c r="E49" s="209"/>
      <c r="F49" s="209"/>
      <c r="G49" s="209"/>
      <c r="H49" s="209"/>
      <c r="I49" s="209"/>
      <c r="J49" s="209"/>
      <c r="K49" s="209"/>
      <c r="L49" s="209"/>
      <c r="M49" s="227"/>
      <c r="N49" s="209"/>
      <c r="O49" s="209"/>
      <c r="P49" s="209"/>
      <c r="Q49" s="228"/>
      <c r="R49" s="209"/>
      <c r="S49" s="209"/>
      <c r="T49" s="227"/>
      <c r="U49" s="227"/>
      <c r="V49" s="209"/>
    </row>
    <row r="51" spans="4:24">
      <c r="D51" s="209"/>
      <c r="E51" s="209"/>
      <c r="F51" s="209"/>
      <c r="G51" s="209"/>
      <c r="H51" s="209"/>
      <c r="I51" s="209"/>
      <c r="J51" s="209"/>
      <c r="K51" s="209"/>
      <c r="L51" s="209"/>
      <c r="M51" s="209"/>
      <c r="N51" s="209"/>
      <c r="O51" s="209"/>
      <c r="P51" s="209"/>
      <c r="Q51" s="209"/>
      <c r="R51" s="209"/>
      <c r="S51" s="209"/>
      <c r="T51" s="209"/>
      <c r="U51" s="209"/>
      <c r="V51" s="209"/>
    </row>
    <row r="52" spans="4:24">
      <c r="D52" s="209"/>
      <c r="E52" s="209"/>
      <c r="F52" s="209"/>
      <c r="G52" s="209"/>
      <c r="H52" s="209"/>
      <c r="I52" s="209"/>
      <c r="J52" s="209"/>
      <c r="K52" s="209"/>
      <c r="L52" s="209"/>
      <c r="M52" s="209"/>
      <c r="N52" s="209"/>
      <c r="O52" s="209"/>
      <c r="P52" s="209"/>
      <c r="Q52" s="209"/>
      <c r="R52" s="209"/>
      <c r="S52" s="209"/>
      <c r="T52" s="209"/>
      <c r="U52" s="209"/>
      <c r="V52" s="209"/>
    </row>
    <row r="53" spans="4:24">
      <c r="D53" s="209"/>
      <c r="E53" s="209"/>
      <c r="F53" s="209"/>
      <c r="G53" s="209"/>
      <c r="H53" s="209"/>
      <c r="I53" s="209"/>
      <c r="J53" s="209"/>
      <c r="K53" s="209"/>
      <c r="L53" s="209"/>
      <c r="M53" s="227"/>
      <c r="N53" s="209"/>
      <c r="O53" s="228"/>
      <c r="P53" s="209"/>
      <c r="Q53" s="228"/>
      <c r="R53" s="209"/>
      <c r="S53" s="230"/>
      <c r="T53" s="229"/>
      <c r="U53" s="229"/>
      <c r="V53" s="209"/>
    </row>
    <row r="54" spans="4:24" ht="15" customHeight="1">
      <c r="D54" s="209"/>
      <c r="E54" s="209"/>
      <c r="F54" s="209"/>
      <c r="G54" s="209"/>
      <c r="H54" s="209"/>
      <c r="I54" s="209"/>
      <c r="J54" s="209"/>
      <c r="K54" s="209"/>
      <c r="L54" s="209"/>
      <c r="M54" s="227"/>
      <c r="N54" s="227"/>
      <c r="O54" s="228"/>
      <c r="P54" s="228"/>
      <c r="Q54" s="229"/>
      <c r="R54" s="231"/>
      <c r="S54" s="230"/>
      <c r="T54" s="227"/>
      <c r="U54" s="227"/>
      <c r="V54" s="209"/>
    </row>
    <row r="55" spans="4:24">
      <c r="D55" s="209"/>
      <c r="E55" s="209"/>
      <c r="F55" s="209"/>
      <c r="G55" s="209"/>
      <c r="H55" s="209"/>
      <c r="I55" s="209"/>
      <c r="J55" s="209"/>
      <c r="K55" s="209"/>
      <c r="L55" s="209"/>
      <c r="M55" s="209"/>
      <c r="N55" s="209"/>
      <c r="O55" s="209"/>
      <c r="P55" s="209"/>
      <c r="Q55" s="209"/>
      <c r="R55" s="209"/>
      <c r="S55" s="209"/>
      <c r="T55" s="209"/>
      <c r="U55" s="209"/>
    </row>
    <row r="57" spans="4:24">
      <c r="E57" s="209"/>
      <c r="F57" s="209"/>
      <c r="G57" s="209"/>
      <c r="H57" s="209"/>
      <c r="I57" s="209"/>
      <c r="J57" s="209"/>
      <c r="K57" s="209"/>
      <c r="L57" s="209"/>
      <c r="M57" s="209"/>
      <c r="N57" s="209"/>
      <c r="O57" s="209"/>
      <c r="P57" s="209"/>
      <c r="Q57" s="209"/>
      <c r="R57" s="209"/>
      <c r="S57" s="209"/>
      <c r="T57" s="209"/>
      <c r="U57" s="209"/>
      <c r="V57" s="209"/>
    </row>
    <row r="58" spans="4:24">
      <c r="E58" s="209"/>
      <c r="F58" s="209"/>
      <c r="G58" s="209"/>
      <c r="H58" s="209"/>
      <c r="I58" s="209"/>
      <c r="J58" s="209"/>
      <c r="K58" s="209"/>
      <c r="L58" s="209"/>
      <c r="M58" s="209"/>
      <c r="N58" s="209"/>
      <c r="O58" s="209"/>
      <c r="P58" s="209"/>
      <c r="Q58" s="209"/>
      <c r="R58" s="209"/>
      <c r="S58" s="209"/>
      <c r="T58" s="209"/>
      <c r="U58" s="209"/>
      <c r="V58" s="209"/>
      <c r="X58" s="232"/>
    </row>
    <row r="59" spans="4:24">
      <c r="E59" s="209"/>
      <c r="F59" s="209"/>
      <c r="G59" s="209"/>
      <c r="H59" s="209"/>
      <c r="I59" s="209"/>
      <c r="J59" s="209"/>
      <c r="K59" s="209"/>
      <c r="L59" s="209"/>
      <c r="M59" s="227"/>
      <c r="N59" s="209"/>
      <c r="O59" s="228"/>
      <c r="P59" s="209"/>
      <c r="Q59" s="228"/>
      <c r="R59" s="209"/>
      <c r="S59" s="230"/>
      <c r="T59" s="229"/>
      <c r="U59" s="229"/>
      <c r="V59" s="209"/>
    </row>
    <row r="60" spans="4:24">
      <c r="E60" s="209"/>
      <c r="F60" s="209"/>
      <c r="G60" s="209"/>
      <c r="H60" s="209"/>
      <c r="I60" s="209"/>
      <c r="J60" s="209"/>
      <c r="K60" s="209"/>
      <c r="L60" s="209"/>
      <c r="M60" s="227"/>
      <c r="N60" s="227"/>
      <c r="O60" s="228"/>
      <c r="P60" s="228"/>
      <c r="Q60" s="229"/>
      <c r="R60" s="231"/>
      <c r="S60" s="230"/>
      <c r="T60" s="227"/>
      <c r="U60" s="227"/>
      <c r="V60" s="209"/>
    </row>
  </sheetData>
  <mergeCells count="111">
    <mergeCell ref="AA3:AB3"/>
    <mergeCell ref="A4:A5"/>
    <mergeCell ref="B4:N4"/>
    <mergeCell ref="O4:O5"/>
    <mergeCell ref="P4:R5"/>
    <mergeCell ref="S4:S5"/>
    <mergeCell ref="AB4:AB5"/>
    <mergeCell ref="AC4:AD5"/>
    <mergeCell ref="B5:N5"/>
    <mergeCell ref="T4:W5"/>
    <mergeCell ref="X4:AA5"/>
    <mergeCell ref="A8:B8"/>
    <mergeCell ref="R8:V8"/>
    <mergeCell ref="W8:X8"/>
    <mergeCell ref="M9:O10"/>
    <mergeCell ref="E9:H10"/>
    <mergeCell ref="A7:B7"/>
    <mergeCell ref="C7:D8"/>
    <mergeCell ref="E7:H8"/>
    <mergeCell ref="I7:L8"/>
    <mergeCell ref="M7:O8"/>
    <mergeCell ref="P7:Q8"/>
    <mergeCell ref="R7:V7"/>
    <mergeCell ref="W7:X7"/>
    <mergeCell ref="P9:Q10"/>
    <mergeCell ref="R9:V10"/>
    <mergeCell ref="W9:X9"/>
    <mergeCell ref="M13:O14"/>
    <mergeCell ref="M11:O12"/>
    <mergeCell ref="E11:H12"/>
    <mergeCell ref="E13:H14"/>
    <mergeCell ref="Y9:Z10"/>
    <mergeCell ref="AB9:AC10"/>
    <mergeCell ref="W10:X10"/>
    <mergeCell ref="Y7:AA8"/>
    <mergeCell ref="AB7:AD8"/>
    <mergeCell ref="P13:Q14"/>
    <mergeCell ref="R13:V14"/>
    <mergeCell ref="W13:X13"/>
    <mergeCell ref="Y13:Z14"/>
    <mergeCell ref="AB13:AC14"/>
    <mergeCell ref="W14:X14"/>
    <mergeCell ref="R11:V12"/>
    <mergeCell ref="W11:X11"/>
    <mergeCell ref="Y11:Z12"/>
    <mergeCell ref="AB11:AC12"/>
    <mergeCell ref="W12:X12"/>
    <mergeCell ref="P11:Q12"/>
    <mergeCell ref="E17:E18"/>
    <mergeCell ref="F17:F18"/>
    <mergeCell ref="G17:G18"/>
    <mergeCell ref="H17:H18"/>
    <mergeCell ref="M17:O18"/>
    <mergeCell ref="E15:E16"/>
    <mergeCell ref="F15:F16"/>
    <mergeCell ref="G15:G16"/>
    <mergeCell ref="H15:H16"/>
    <mergeCell ref="M15:O16"/>
    <mergeCell ref="P17:Q18"/>
    <mergeCell ref="R17:V18"/>
    <mergeCell ref="W17:X17"/>
    <mergeCell ref="Y17:Z18"/>
    <mergeCell ref="AB17:AC18"/>
    <mergeCell ref="W18:X18"/>
    <mergeCell ref="R15:V16"/>
    <mergeCell ref="W15:X15"/>
    <mergeCell ref="Y15:Z16"/>
    <mergeCell ref="AB15:AC16"/>
    <mergeCell ref="W16:X16"/>
    <mergeCell ref="P15:Q16"/>
    <mergeCell ref="R19:V20"/>
    <mergeCell ref="W19:X19"/>
    <mergeCell ref="Y19:Z20"/>
    <mergeCell ref="AB19:AC20"/>
    <mergeCell ref="W20:X20"/>
    <mergeCell ref="E21:E22"/>
    <mergeCell ref="F21:F22"/>
    <mergeCell ref="G21:G22"/>
    <mergeCell ref="H21:H22"/>
    <mergeCell ref="M21:O22"/>
    <mergeCell ref="E19:E20"/>
    <mergeCell ref="F19:F20"/>
    <mergeCell ref="G19:G20"/>
    <mergeCell ref="H19:H20"/>
    <mergeCell ref="M19:O20"/>
    <mergeCell ref="P19:Q20"/>
    <mergeCell ref="Y23:Z25"/>
    <mergeCell ref="AB23:AC25"/>
    <mergeCell ref="A24:A31"/>
    <mergeCell ref="B24:V31"/>
    <mergeCell ref="X25:X26"/>
    <mergeCell ref="Y26:AC28"/>
    <mergeCell ref="P21:Q22"/>
    <mergeCell ref="R21:V22"/>
    <mergeCell ref="W21:X21"/>
    <mergeCell ref="Y21:Z22"/>
    <mergeCell ref="AB21:AC22"/>
    <mergeCell ref="W22:X22"/>
    <mergeCell ref="Z37:AC37"/>
    <mergeCell ref="E32:V35"/>
    <mergeCell ref="X33:Z35"/>
    <mergeCell ref="AA33:AD35"/>
    <mergeCell ref="Y36:AD36"/>
    <mergeCell ref="AG29:AI29"/>
    <mergeCell ref="X30:AD30"/>
    <mergeCell ref="AG30:AI30"/>
    <mergeCell ref="X31:Z31"/>
    <mergeCell ref="AA31:AD31"/>
    <mergeCell ref="AG31:AI31"/>
    <mergeCell ref="AA32:AD32"/>
    <mergeCell ref="X32:Z32"/>
  </mergeCells>
  <phoneticPr fontId="69"/>
  <dataValidations count="2">
    <dataValidation imeMode="on" allowBlank="1" showInputMessage="1" showErrorMessage="1" sqref="M9:V22 T4" xr:uid="{6F0D0CFE-F9BC-4807-93B7-7BD317418FDD}"/>
    <dataValidation imeMode="halfAlpha" allowBlank="1" showInputMessage="1" showErrorMessage="1" sqref="AA31:AD31" xr:uid="{475C0C3D-228C-467E-8078-368A406BA7FD}"/>
  </dataValidations>
  <printOptions horizontalCentered="1"/>
  <pageMargins left="0.19685039370078741" right="0.19685039370078741" top="0.47" bottom="0.22" header="0" footer="0"/>
  <pageSetup paperSize="9" scale="98" orientation="landscape" blackAndWhite="1"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28766-85A4-419A-B188-DEE9661AC46D}">
  <sheetPr>
    <tabColor theme="3" tint="-0.499984740745262"/>
    <pageSetUpPr fitToPage="1"/>
  </sheetPr>
  <dimension ref="A1:P70"/>
  <sheetViews>
    <sheetView view="pageBreakPreview" zoomScale="85" zoomScaleNormal="100" zoomScaleSheetLayoutView="85" workbookViewId="0">
      <selection activeCell="K68" sqref="K68"/>
    </sheetView>
  </sheetViews>
  <sheetFormatPr defaultColWidth="9" defaultRowHeight="13.5"/>
  <cols>
    <col min="1" max="1" width="12.7109375" style="236" customWidth="1"/>
    <col min="2" max="2" width="9" style="236"/>
    <col min="3" max="3" width="12.42578125" style="236" bestFit="1" customWidth="1"/>
    <col min="4" max="4" width="3.42578125" style="236" bestFit="1" customWidth="1"/>
    <col min="5" max="5" width="10.42578125" style="236" bestFit="1" customWidth="1"/>
    <col min="6" max="6" width="3.42578125" style="236" bestFit="1" customWidth="1"/>
    <col min="7" max="7" width="4.85546875" style="236" customWidth="1"/>
    <col min="8" max="8" width="3.42578125" style="236" bestFit="1" customWidth="1"/>
    <col min="9" max="14" width="9" style="236"/>
    <col min="15" max="15" width="11.140625" style="236" bestFit="1" customWidth="1"/>
    <col min="16" max="16384" width="9" style="236"/>
  </cols>
  <sheetData>
    <row r="1" spans="1:16" ht="41.25" customHeight="1" thickTop="1" thickBot="1">
      <c r="A1" s="233" t="s">
        <v>523</v>
      </c>
      <c r="B1" s="1171" t="s">
        <v>475</v>
      </c>
      <c r="C1" s="1171"/>
      <c r="D1" s="1171"/>
      <c r="E1" s="1171"/>
      <c r="F1" s="1172" t="s">
        <v>524</v>
      </c>
      <c r="G1" s="1172"/>
      <c r="H1" s="1172"/>
      <c r="I1" s="1172"/>
      <c r="J1" s="1171">
        <f>出張申請入力シート!H21</f>
        <v>0</v>
      </c>
      <c r="K1" s="1171"/>
      <c r="L1" s="1171"/>
      <c r="M1" s="1171"/>
      <c r="N1" s="234"/>
      <c r="O1" s="235" t="s">
        <v>477</v>
      </c>
      <c r="P1" s="252"/>
    </row>
    <row r="2" spans="1:16" ht="38.25" customHeight="1" thickTop="1">
      <c r="O2" s="235" t="s">
        <v>525</v>
      </c>
      <c r="P2" s="261">
        <f>P1/2</f>
        <v>0</v>
      </c>
    </row>
    <row r="19" spans="2:16" ht="30" hidden="1" customHeight="1">
      <c r="B19" s="1173">
        <f>J1</f>
        <v>0</v>
      </c>
      <c r="C19" s="1173"/>
      <c r="D19" s="1173"/>
      <c r="E19" s="1173"/>
      <c r="F19" s="1174" t="s">
        <v>476</v>
      </c>
      <c r="G19" s="1174"/>
      <c r="H19" s="1174"/>
      <c r="I19" s="1174"/>
      <c r="J19" s="1175" t="s">
        <v>526</v>
      </c>
      <c r="K19" s="1175"/>
      <c r="L19" s="1175"/>
      <c r="M19" s="1175"/>
      <c r="O19" s="235" t="s">
        <v>478</v>
      </c>
      <c r="P19" s="235"/>
    </row>
    <row r="20" spans="2:16" ht="13.5" hidden="1" customHeight="1"/>
    <row r="21" spans="2:16" ht="13.5" hidden="1" customHeight="1"/>
    <row r="22" spans="2:16" ht="13.5" hidden="1" customHeight="1"/>
    <row r="23" spans="2:16" ht="13.5" hidden="1" customHeight="1"/>
    <row r="24" spans="2:16" ht="13.5" hidden="1" customHeight="1"/>
    <row r="25" spans="2:16" ht="13.5" hidden="1" customHeight="1"/>
    <row r="26" spans="2:16" ht="13.5" hidden="1" customHeight="1"/>
    <row r="27" spans="2:16" ht="13.5" hidden="1" customHeight="1"/>
    <row r="28" spans="2:16" ht="13.5" hidden="1" customHeight="1"/>
    <row r="29" spans="2:16" ht="13.5" hidden="1" customHeight="1"/>
    <row r="30" spans="2:16" ht="13.5" hidden="1" customHeight="1"/>
    <row r="31" spans="2:16" ht="13.5" hidden="1" customHeight="1"/>
    <row r="32" spans="2:16" ht="13.5" hidden="1" customHeight="1"/>
    <row r="33" spans="1:16" ht="13.5" hidden="1" customHeight="1"/>
    <row r="34" spans="1:16" ht="13.5" hidden="1" customHeight="1"/>
    <row r="35" spans="1:16" ht="13.5" hidden="1" customHeight="1"/>
    <row r="36" spans="1:16" ht="13.5" hidden="1" customHeight="1"/>
    <row r="37" spans="1:16" ht="21.75" customHeight="1" collapsed="1">
      <c r="A37" s="237"/>
      <c r="B37" s="1175"/>
      <c r="C37" s="1175"/>
      <c r="D37" s="1175"/>
      <c r="E37" s="1175"/>
      <c r="F37" s="1174"/>
      <c r="G37" s="1174"/>
      <c r="H37" s="1174"/>
      <c r="I37" s="1174"/>
      <c r="J37" s="1175"/>
      <c r="K37" s="1175"/>
      <c r="L37" s="1175"/>
      <c r="M37" s="1175"/>
      <c r="O37" s="235"/>
      <c r="P37" s="235"/>
    </row>
    <row r="64" spans="2:2">
      <c r="B64" s="238"/>
    </row>
    <row r="65" spans="2:10" ht="14.25" thickBot="1">
      <c r="B65" s="255"/>
      <c r="C65" s="255"/>
      <c r="D65" s="255"/>
      <c r="E65" s="255"/>
      <c r="F65" s="255"/>
      <c r="G65" s="255"/>
      <c r="H65" s="255"/>
      <c r="I65" s="256"/>
      <c r="J65" s="255"/>
    </row>
    <row r="66" spans="2:10" ht="23.25" customHeight="1" thickBot="1">
      <c r="E66" s="1176" t="s">
        <v>481</v>
      </c>
      <c r="F66" s="1177"/>
      <c r="G66" s="1177"/>
      <c r="H66" s="1177"/>
      <c r="I66" s="1178"/>
      <c r="J66" s="1179"/>
    </row>
    <row r="67" spans="2:10" ht="23.25" customHeight="1">
      <c r="B67" s="1167" t="s">
        <v>482</v>
      </c>
      <c r="C67" s="1168"/>
      <c r="D67" s="1168"/>
      <c r="E67" s="1043">
        <f>P2</f>
        <v>0</v>
      </c>
      <c r="F67" s="1044"/>
      <c r="G67" s="1044"/>
      <c r="H67" s="1044"/>
      <c r="I67" s="1169"/>
      <c r="J67" s="1170"/>
    </row>
    <row r="68" spans="2:10" ht="23.25" customHeight="1" thickBot="1">
      <c r="B68" s="1749" t="s">
        <v>483</v>
      </c>
      <c r="C68" s="1159"/>
      <c r="D68" s="1159"/>
      <c r="E68" s="1691">
        <f>P2</f>
        <v>0</v>
      </c>
      <c r="F68" s="1052"/>
      <c r="G68" s="1052"/>
      <c r="H68" s="1052"/>
      <c r="I68" s="1160"/>
      <c r="J68" s="1161"/>
    </row>
    <row r="69" spans="2:10" ht="23.25" customHeight="1" thickTop="1" thickBot="1">
      <c r="B69" s="1162" t="s">
        <v>484</v>
      </c>
      <c r="C69" s="1163"/>
      <c r="D69" s="1164"/>
      <c r="E69" s="1035">
        <f>E67+E68</f>
        <v>0</v>
      </c>
      <c r="F69" s="1036"/>
      <c r="G69" s="1036"/>
      <c r="H69" s="1036"/>
      <c r="I69" s="1165"/>
      <c r="J69" s="1166"/>
    </row>
    <row r="70" spans="2:10" ht="23.25" customHeight="1">
      <c r="B70" s="239"/>
      <c r="C70" s="239"/>
      <c r="D70" s="239"/>
      <c r="E70" s="240"/>
      <c r="F70" s="240"/>
      <c r="G70" s="240"/>
      <c r="H70" s="240"/>
      <c r="I70" s="240"/>
      <c r="J70" s="240"/>
    </row>
  </sheetData>
  <mergeCells count="20">
    <mergeCell ref="B67:D67"/>
    <mergeCell ref="E67:H67"/>
    <mergeCell ref="I67:J67"/>
    <mergeCell ref="B1:E1"/>
    <mergeCell ref="F1:I1"/>
    <mergeCell ref="J1:M1"/>
    <mergeCell ref="B19:E19"/>
    <mergeCell ref="F19:I19"/>
    <mergeCell ref="J19:M19"/>
    <mergeCell ref="B37:E37"/>
    <mergeCell ref="F37:I37"/>
    <mergeCell ref="J37:M37"/>
    <mergeCell ref="E66:H66"/>
    <mergeCell ref="I66:J66"/>
    <mergeCell ref="B68:D68"/>
    <mergeCell ref="E68:H68"/>
    <mergeCell ref="I68:J68"/>
    <mergeCell ref="B69:D69"/>
    <mergeCell ref="E69:H69"/>
    <mergeCell ref="I69:J69"/>
  </mergeCells>
  <phoneticPr fontId="69"/>
  <dataValidations count="1">
    <dataValidation type="list" imeMode="on" allowBlank="1" sqref="I66" xr:uid="{C9926CC4-E6BF-4BF2-A44E-6B64EB5D5A8A}">
      <formula1>"その他,レンタカー,航空"</formula1>
    </dataValidation>
  </dataValidations>
  <pageMargins left="0.7" right="0.28000000000000003" top="0.75" bottom="0.49" header="0.3" footer="0.3"/>
  <pageSetup paperSize="9" scale="83" orientation="portrait"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50"/>
  <sheetViews>
    <sheetView workbookViewId="0">
      <selection activeCell="C18" sqref="C18"/>
    </sheetView>
  </sheetViews>
  <sheetFormatPr defaultColWidth="9" defaultRowHeight="13.5"/>
  <cols>
    <col min="1" max="1" width="21.85546875" customWidth="1"/>
    <col min="2" max="2" width="19.42578125" customWidth="1"/>
    <col min="3" max="3" width="21.42578125" customWidth="1"/>
    <col min="4" max="4" width="24.140625" bestFit="1" customWidth="1"/>
    <col min="5" max="5" width="19.140625" customWidth="1"/>
    <col min="6" max="6" width="19.42578125" customWidth="1"/>
    <col min="7" max="7" width="9" bestFit="1" customWidth="1"/>
    <col min="8" max="8" width="11" style="128" bestFit="1" customWidth="1"/>
    <col min="9" max="9" width="13" style="128" bestFit="1" customWidth="1"/>
    <col min="10" max="11" width="18.42578125" style="128" bestFit="1" customWidth="1"/>
    <col min="12" max="12" width="24.5703125" customWidth="1"/>
    <col min="13" max="13" width="33.5703125" bestFit="1" customWidth="1"/>
    <col min="14" max="14" width="15.140625" bestFit="1" customWidth="1"/>
  </cols>
  <sheetData>
    <row r="1" spans="1:14">
      <c r="A1" t="s">
        <v>527</v>
      </c>
    </row>
    <row r="2" spans="1:14">
      <c r="G2" s="1180"/>
      <c r="H2" s="1181"/>
      <c r="I2" s="132"/>
      <c r="J2" s="1180" t="s">
        <v>528</v>
      </c>
      <c r="K2" s="1181"/>
    </row>
    <row r="3" spans="1:14">
      <c r="A3" s="51" t="s">
        <v>529</v>
      </c>
      <c r="B3" s="50" t="s">
        <v>530</v>
      </c>
      <c r="C3" s="51" t="s">
        <v>531</v>
      </c>
      <c r="D3" s="50" t="s">
        <v>532</v>
      </c>
      <c r="E3" s="50"/>
      <c r="F3" s="51" t="s">
        <v>533</v>
      </c>
      <c r="G3" s="51" t="s">
        <v>534</v>
      </c>
      <c r="H3" s="129" t="s">
        <v>535</v>
      </c>
      <c r="I3" s="129" t="s">
        <v>536</v>
      </c>
      <c r="J3" s="51" t="s">
        <v>537</v>
      </c>
      <c r="K3" s="51" t="s">
        <v>538</v>
      </c>
      <c r="L3" s="51" t="s">
        <v>539</v>
      </c>
      <c r="M3" s="51" t="s">
        <v>540</v>
      </c>
      <c r="N3" s="51" t="s">
        <v>541</v>
      </c>
    </row>
    <row r="4" spans="1:14">
      <c r="A4" s="48" t="s">
        <v>148</v>
      </c>
      <c r="B4" s="49" t="s">
        <v>542</v>
      </c>
      <c r="C4" s="48" t="s">
        <v>150</v>
      </c>
      <c r="D4" s="49" t="s">
        <v>543</v>
      </c>
      <c r="E4" s="49" t="s">
        <v>544</v>
      </c>
      <c r="F4" s="49" t="s">
        <v>545</v>
      </c>
      <c r="G4" s="48" t="s">
        <v>3</v>
      </c>
      <c r="H4" s="130">
        <v>13000</v>
      </c>
      <c r="I4" s="130">
        <v>2400</v>
      </c>
      <c r="J4" s="130">
        <f>I4*2/3</f>
        <v>1600</v>
      </c>
      <c r="K4" s="130">
        <f>I4/3</f>
        <v>800</v>
      </c>
      <c r="L4" s="49" t="s">
        <v>184</v>
      </c>
      <c r="M4" s="49" t="s">
        <v>211</v>
      </c>
      <c r="N4" s="134">
        <v>1</v>
      </c>
    </row>
    <row r="5" spans="1:14">
      <c r="A5" s="48" t="s">
        <v>546</v>
      </c>
      <c r="B5" s="49" t="s">
        <v>547</v>
      </c>
      <c r="C5" s="48" t="s">
        <v>548</v>
      </c>
      <c r="D5" s="49" t="s">
        <v>549</v>
      </c>
      <c r="E5" s="49" t="s">
        <v>544</v>
      </c>
      <c r="F5" s="49" t="s">
        <v>550</v>
      </c>
      <c r="G5" s="48" t="s">
        <v>4</v>
      </c>
      <c r="H5" s="130">
        <v>11000</v>
      </c>
      <c r="I5" s="130">
        <v>2400</v>
      </c>
      <c r="J5" s="130">
        <f t="shared" ref="J5:J50" si="0">I5*2/3</f>
        <v>1600</v>
      </c>
      <c r="K5" s="130">
        <f t="shared" ref="K5:K50" si="1">I5/3</f>
        <v>800</v>
      </c>
      <c r="L5" s="49" t="s">
        <v>205</v>
      </c>
      <c r="M5" s="49" t="s">
        <v>199</v>
      </c>
      <c r="N5" s="134">
        <v>6.6666666666666662E-3</v>
      </c>
    </row>
    <row r="6" spans="1:14">
      <c r="A6" s="48" t="s">
        <v>551</v>
      </c>
      <c r="B6" s="49" t="s">
        <v>552</v>
      </c>
      <c r="C6" s="49" t="s">
        <v>553</v>
      </c>
      <c r="D6" s="49" t="s">
        <v>554</v>
      </c>
      <c r="E6" s="49" t="s">
        <v>544</v>
      </c>
      <c r="F6" s="48" t="s">
        <v>555</v>
      </c>
      <c r="G6" s="48" t="s">
        <v>5</v>
      </c>
      <c r="H6" s="130">
        <v>9000</v>
      </c>
      <c r="I6" s="130">
        <v>2400</v>
      </c>
      <c r="J6" s="130">
        <f t="shared" si="0"/>
        <v>1600</v>
      </c>
      <c r="K6" s="130">
        <f t="shared" si="1"/>
        <v>800</v>
      </c>
      <c r="L6" s="49" t="s">
        <v>556</v>
      </c>
      <c r="M6" s="49" t="s">
        <v>557</v>
      </c>
      <c r="N6" s="134">
        <v>3.3333333333333331E-3</v>
      </c>
    </row>
    <row r="7" spans="1:14">
      <c r="A7" s="48"/>
      <c r="B7" s="49" t="s">
        <v>558</v>
      </c>
      <c r="C7" s="48" t="s">
        <v>559</v>
      </c>
      <c r="D7" s="49" t="s">
        <v>560</v>
      </c>
      <c r="E7" s="49" t="s">
        <v>544</v>
      </c>
      <c r="F7" s="48" t="s">
        <v>561</v>
      </c>
      <c r="G7" s="48" t="s">
        <v>6</v>
      </c>
      <c r="H7" s="130">
        <v>10000</v>
      </c>
      <c r="I7" s="130">
        <v>2400</v>
      </c>
      <c r="J7" s="130">
        <f t="shared" si="0"/>
        <v>1600</v>
      </c>
      <c r="K7" s="130">
        <f t="shared" si="1"/>
        <v>800</v>
      </c>
      <c r="L7" s="49" t="s">
        <v>562</v>
      </c>
      <c r="M7" s="49" t="s">
        <v>563</v>
      </c>
      <c r="N7" s="134">
        <v>3.3333333333333331E-3</v>
      </c>
    </row>
    <row r="8" spans="1:14">
      <c r="A8" s="48" t="s">
        <v>564</v>
      </c>
      <c r="B8" s="49" t="s">
        <v>565</v>
      </c>
      <c r="C8" s="48" t="s">
        <v>566</v>
      </c>
      <c r="D8" s="49" t="s">
        <v>567</v>
      </c>
      <c r="E8" s="49" t="s">
        <v>544</v>
      </c>
      <c r="F8" s="48" t="s">
        <v>568</v>
      </c>
      <c r="G8" s="48" t="s">
        <v>7</v>
      </c>
      <c r="H8" s="130">
        <v>11000</v>
      </c>
      <c r="I8" s="130">
        <v>2400</v>
      </c>
      <c r="J8" s="130">
        <f t="shared" si="0"/>
        <v>1600</v>
      </c>
      <c r="K8" s="130">
        <f t="shared" si="1"/>
        <v>800</v>
      </c>
    </row>
    <row r="9" spans="1:14">
      <c r="A9" s="49" t="s">
        <v>569</v>
      </c>
      <c r="B9" s="49" t="s">
        <v>570</v>
      </c>
      <c r="C9" s="49" t="s">
        <v>571</v>
      </c>
      <c r="D9" s="48" t="s">
        <v>572</v>
      </c>
      <c r="E9" s="49" t="s">
        <v>544</v>
      </c>
      <c r="F9" s="48" t="s">
        <v>573</v>
      </c>
      <c r="G9" s="48" t="s">
        <v>8</v>
      </c>
      <c r="H9" s="130">
        <v>10000</v>
      </c>
      <c r="I9" s="130">
        <v>2400</v>
      </c>
      <c r="J9" s="130">
        <f t="shared" si="0"/>
        <v>1600</v>
      </c>
      <c r="K9" s="130">
        <f t="shared" si="1"/>
        <v>800</v>
      </c>
    </row>
    <row r="10" spans="1:14">
      <c r="A10" s="49" t="s">
        <v>574</v>
      </c>
      <c r="B10" s="49" t="s">
        <v>575</v>
      </c>
      <c r="C10" s="48" t="s">
        <v>576</v>
      </c>
      <c r="D10" s="48" t="s">
        <v>577</v>
      </c>
      <c r="E10" s="49" t="s">
        <v>544</v>
      </c>
      <c r="F10" s="48" t="s">
        <v>578</v>
      </c>
      <c r="G10" s="48" t="s">
        <v>9</v>
      </c>
      <c r="H10" s="130">
        <v>8000</v>
      </c>
      <c r="I10" s="130">
        <v>2400</v>
      </c>
      <c r="J10" s="130">
        <f t="shared" si="0"/>
        <v>1600</v>
      </c>
      <c r="K10" s="130">
        <f t="shared" si="1"/>
        <v>800</v>
      </c>
    </row>
    <row r="11" spans="1:14">
      <c r="B11" s="49" t="s">
        <v>579</v>
      </c>
      <c r="C11" s="48" t="s">
        <v>580</v>
      </c>
      <c r="D11" s="48" t="s">
        <v>581</v>
      </c>
      <c r="E11" s="49" t="s">
        <v>544</v>
      </c>
      <c r="F11" s="48" t="s">
        <v>582</v>
      </c>
      <c r="G11" s="48" t="s">
        <v>10</v>
      </c>
      <c r="H11" s="130">
        <v>11000</v>
      </c>
      <c r="I11" s="130">
        <v>2400</v>
      </c>
      <c r="J11" s="130">
        <f t="shared" si="0"/>
        <v>1600</v>
      </c>
      <c r="K11" s="130">
        <f t="shared" si="1"/>
        <v>800</v>
      </c>
    </row>
    <row r="12" spans="1:14">
      <c r="B12" s="49" t="s">
        <v>583</v>
      </c>
      <c r="C12" s="48" t="s">
        <v>584</v>
      </c>
      <c r="D12" s="48" t="s">
        <v>585</v>
      </c>
      <c r="E12" s="49" t="s">
        <v>544</v>
      </c>
      <c r="F12" s="48" t="s">
        <v>586</v>
      </c>
      <c r="G12" s="48" t="s">
        <v>11</v>
      </c>
      <c r="H12" s="130">
        <v>10000</v>
      </c>
      <c r="I12" s="130">
        <v>2400</v>
      </c>
      <c r="J12" s="130">
        <f t="shared" si="0"/>
        <v>1600</v>
      </c>
      <c r="K12" s="130">
        <f t="shared" si="1"/>
        <v>800</v>
      </c>
    </row>
    <row r="13" spans="1:14">
      <c r="B13" s="49" t="s">
        <v>587</v>
      </c>
      <c r="C13" s="48" t="s">
        <v>588</v>
      </c>
      <c r="D13" s="48" t="s">
        <v>589</v>
      </c>
      <c r="E13" s="49" t="s">
        <v>544</v>
      </c>
      <c r="F13" s="48" t="s">
        <v>590</v>
      </c>
      <c r="G13" s="48" t="s">
        <v>12</v>
      </c>
      <c r="H13" s="130">
        <v>10000</v>
      </c>
      <c r="I13" s="130">
        <v>2400</v>
      </c>
      <c r="J13" s="130">
        <f t="shared" si="0"/>
        <v>1600</v>
      </c>
      <c r="K13" s="130">
        <f t="shared" si="1"/>
        <v>800</v>
      </c>
    </row>
    <row r="14" spans="1:14">
      <c r="B14" s="49" t="s">
        <v>591</v>
      </c>
      <c r="C14" s="48" t="s">
        <v>592</v>
      </c>
      <c r="D14" s="49" t="s">
        <v>230</v>
      </c>
      <c r="E14" s="49" t="s">
        <v>593</v>
      </c>
      <c r="F14" s="48" t="s">
        <v>594</v>
      </c>
      <c r="G14" s="48" t="s">
        <v>13</v>
      </c>
      <c r="H14" s="130">
        <v>19000</v>
      </c>
      <c r="I14" s="130">
        <v>2400</v>
      </c>
      <c r="J14" s="130">
        <f t="shared" si="0"/>
        <v>1600</v>
      </c>
      <c r="K14" s="130">
        <f t="shared" si="1"/>
        <v>800</v>
      </c>
    </row>
    <row r="15" spans="1:14">
      <c r="B15" s="49" t="s">
        <v>595</v>
      </c>
      <c r="C15" s="48" t="s">
        <v>596</v>
      </c>
      <c r="D15" s="49" t="s">
        <v>597</v>
      </c>
      <c r="E15" s="49" t="s">
        <v>598</v>
      </c>
      <c r="F15" s="48" t="s">
        <v>599</v>
      </c>
      <c r="G15" s="48" t="s">
        <v>14</v>
      </c>
      <c r="H15" s="130">
        <v>17000</v>
      </c>
      <c r="I15" s="130">
        <v>2400</v>
      </c>
      <c r="J15" s="130">
        <f t="shared" si="0"/>
        <v>1600</v>
      </c>
      <c r="K15" s="130">
        <f t="shared" si="1"/>
        <v>800</v>
      </c>
    </row>
    <row r="16" spans="1:14">
      <c r="B16" s="49" t="s">
        <v>600</v>
      </c>
      <c r="C16" s="48" t="s">
        <v>601</v>
      </c>
      <c r="D16" s="49" t="s">
        <v>602</v>
      </c>
      <c r="E16" s="49" t="s">
        <v>603</v>
      </c>
      <c r="F16" s="48" t="s">
        <v>604</v>
      </c>
      <c r="G16" s="48" t="s">
        <v>15</v>
      </c>
      <c r="H16" s="130">
        <v>19000</v>
      </c>
      <c r="I16" s="130">
        <v>2400</v>
      </c>
      <c r="J16" s="130">
        <f t="shared" si="0"/>
        <v>1600</v>
      </c>
      <c r="K16" s="130">
        <f t="shared" si="1"/>
        <v>800</v>
      </c>
    </row>
    <row r="17" spans="2:11">
      <c r="B17" s="49" t="s">
        <v>605</v>
      </c>
      <c r="C17" s="48" t="s">
        <v>596</v>
      </c>
      <c r="D17" s="49" t="s">
        <v>606</v>
      </c>
      <c r="E17" s="49" t="s">
        <v>607</v>
      </c>
      <c r="F17" s="48" t="s">
        <v>608</v>
      </c>
      <c r="G17" s="48" t="s">
        <v>16</v>
      </c>
      <c r="H17" s="130">
        <v>16000</v>
      </c>
      <c r="I17" s="130">
        <v>2400</v>
      </c>
      <c r="J17" s="130">
        <f t="shared" si="0"/>
        <v>1600</v>
      </c>
      <c r="K17" s="130">
        <f t="shared" si="1"/>
        <v>800</v>
      </c>
    </row>
    <row r="18" spans="2:11">
      <c r="B18" s="49" t="s">
        <v>609</v>
      </c>
      <c r="C18" s="49" t="s">
        <v>610</v>
      </c>
      <c r="D18" s="48" t="s">
        <v>611</v>
      </c>
      <c r="E18" s="49" t="s">
        <v>612</v>
      </c>
      <c r="F18" s="48" t="s">
        <v>613</v>
      </c>
      <c r="G18" s="48" t="s">
        <v>17</v>
      </c>
      <c r="H18" s="130">
        <v>16000</v>
      </c>
      <c r="I18" s="130">
        <v>2400</v>
      </c>
      <c r="J18" s="130">
        <f t="shared" si="0"/>
        <v>1600</v>
      </c>
      <c r="K18" s="130">
        <f t="shared" si="1"/>
        <v>800</v>
      </c>
    </row>
    <row r="19" spans="2:11">
      <c r="B19" s="49"/>
      <c r="C19" s="48"/>
      <c r="D19" s="48" t="s">
        <v>614</v>
      </c>
      <c r="E19" s="49" t="s">
        <v>615</v>
      </c>
      <c r="F19" s="48" t="s">
        <v>616</v>
      </c>
      <c r="G19" s="48" t="s">
        <v>18</v>
      </c>
      <c r="H19" s="130">
        <v>11000</v>
      </c>
      <c r="I19" s="130">
        <v>2400</v>
      </c>
      <c r="J19" s="130">
        <f t="shared" si="0"/>
        <v>1600</v>
      </c>
      <c r="K19" s="130">
        <f t="shared" si="1"/>
        <v>800</v>
      </c>
    </row>
    <row r="20" spans="2:11">
      <c r="C20" s="48"/>
      <c r="D20" s="48" t="s">
        <v>617</v>
      </c>
      <c r="E20" s="49" t="s">
        <v>618</v>
      </c>
      <c r="F20" s="48" t="s">
        <v>619</v>
      </c>
      <c r="G20" s="48" t="s">
        <v>19</v>
      </c>
      <c r="H20" s="130">
        <v>9000</v>
      </c>
      <c r="I20" s="130">
        <v>2400</v>
      </c>
      <c r="J20" s="130">
        <f t="shared" si="0"/>
        <v>1600</v>
      </c>
      <c r="K20" s="130">
        <f t="shared" si="1"/>
        <v>800</v>
      </c>
    </row>
    <row r="21" spans="2:11">
      <c r="C21" s="48"/>
      <c r="D21" s="48" t="s">
        <v>620</v>
      </c>
      <c r="E21" s="49" t="s">
        <v>621</v>
      </c>
      <c r="F21" s="48" t="s">
        <v>622</v>
      </c>
      <c r="G21" s="48" t="s">
        <v>20</v>
      </c>
      <c r="H21" s="130">
        <v>10000</v>
      </c>
      <c r="I21" s="130">
        <v>2400</v>
      </c>
      <c r="J21" s="130">
        <f t="shared" si="0"/>
        <v>1600</v>
      </c>
      <c r="K21" s="130">
        <f t="shared" si="1"/>
        <v>800</v>
      </c>
    </row>
    <row r="22" spans="2:11">
      <c r="C22" s="48"/>
      <c r="D22" s="48" t="s">
        <v>623</v>
      </c>
      <c r="E22" s="49" t="s">
        <v>624</v>
      </c>
      <c r="F22" s="48" t="s">
        <v>625</v>
      </c>
      <c r="G22" s="48" t="s">
        <v>21</v>
      </c>
      <c r="H22" s="130">
        <v>12000</v>
      </c>
      <c r="I22" s="130">
        <v>2400</v>
      </c>
      <c r="J22" s="130">
        <f t="shared" si="0"/>
        <v>1600</v>
      </c>
      <c r="K22" s="130">
        <f t="shared" si="1"/>
        <v>800</v>
      </c>
    </row>
    <row r="23" spans="2:11">
      <c r="C23" s="48"/>
      <c r="D23" s="48" t="s">
        <v>626</v>
      </c>
      <c r="E23" s="49" t="s">
        <v>627</v>
      </c>
      <c r="F23" s="48" t="s">
        <v>628</v>
      </c>
      <c r="G23" s="48" t="s">
        <v>22</v>
      </c>
      <c r="H23" s="130">
        <v>11000</v>
      </c>
      <c r="I23" s="130">
        <v>2400</v>
      </c>
      <c r="J23" s="130">
        <f t="shared" si="0"/>
        <v>1600</v>
      </c>
      <c r="K23" s="130">
        <f t="shared" si="1"/>
        <v>800</v>
      </c>
    </row>
    <row r="24" spans="2:11">
      <c r="C24" s="48"/>
      <c r="D24" s="48" t="s">
        <v>629</v>
      </c>
      <c r="E24" s="49" t="s">
        <v>630</v>
      </c>
      <c r="F24" s="48" t="s">
        <v>631</v>
      </c>
      <c r="G24" s="48" t="s">
        <v>23</v>
      </c>
      <c r="H24" s="130">
        <v>13000</v>
      </c>
      <c r="I24" s="130">
        <v>2400</v>
      </c>
      <c r="J24" s="130">
        <f t="shared" si="0"/>
        <v>1600</v>
      </c>
      <c r="K24" s="130">
        <f t="shared" si="1"/>
        <v>800</v>
      </c>
    </row>
    <row r="25" spans="2:11">
      <c r="C25" s="48"/>
      <c r="D25" s="48" t="s">
        <v>632</v>
      </c>
      <c r="E25" s="49" t="s">
        <v>633</v>
      </c>
      <c r="F25" s="48" t="s">
        <v>634</v>
      </c>
      <c r="G25" s="48" t="s">
        <v>24</v>
      </c>
      <c r="H25" s="130">
        <v>9000</v>
      </c>
      <c r="I25" s="130">
        <v>2400</v>
      </c>
      <c r="J25" s="130">
        <f t="shared" si="0"/>
        <v>1600</v>
      </c>
      <c r="K25" s="130">
        <f t="shared" si="1"/>
        <v>800</v>
      </c>
    </row>
    <row r="26" spans="2:11">
      <c r="D26" s="49" t="s">
        <v>635</v>
      </c>
      <c r="E26" s="49" t="s">
        <v>636</v>
      </c>
      <c r="F26" s="48" t="s">
        <v>637</v>
      </c>
      <c r="G26" s="48" t="s">
        <v>25</v>
      </c>
      <c r="H26" s="130">
        <v>11000</v>
      </c>
      <c r="I26" s="130">
        <v>2400</v>
      </c>
      <c r="J26" s="130">
        <f t="shared" si="0"/>
        <v>1600</v>
      </c>
      <c r="K26" s="130">
        <f t="shared" si="1"/>
        <v>800</v>
      </c>
    </row>
    <row r="27" spans="2:11">
      <c r="D27" s="1"/>
      <c r="E27" s="1"/>
      <c r="F27" s="48" t="s">
        <v>638</v>
      </c>
      <c r="G27" s="48" t="s">
        <v>26</v>
      </c>
      <c r="H27" s="130">
        <v>9000</v>
      </c>
      <c r="I27" s="130">
        <v>2400</v>
      </c>
      <c r="J27" s="130">
        <f t="shared" si="0"/>
        <v>1600</v>
      </c>
      <c r="K27" s="130">
        <f t="shared" si="1"/>
        <v>800</v>
      </c>
    </row>
    <row r="28" spans="2:11">
      <c r="F28" s="48" t="s">
        <v>638</v>
      </c>
      <c r="G28" s="48" t="s">
        <v>27</v>
      </c>
      <c r="H28" s="130">
        <v>11000</v>
      </c>
      <c r="I28" s="130">
        <v>2400</v>
      </c>
      <c r="J28" s="130">
        <f t="shared" si="0"/>
        <v>1600</v>
      </c>
      <c r="K28" s="130">
        <f t="shared" si="1"/>
        <v>800</v>
      </c>
    </row>
    <row r="29" spans="2:11">
      <c r="F29" s="48" t="s">
        <v>638</v>
      </c>
      <c r="G29" s="49" t="s">
        <v>28</v>
      </c>
      <c r="H29" s="131">
        <v>19000</v>
      </c>
      <c r="I29" s="131">
        <v>2400</v>
      </c>
      <c r="J29" s="130">
        <f t="shared" si="0"/>
        <v>1600</v>
      </c>
      <c r="K29" s="130">
        <f t="shared" si="1"/>
        <v>800</v>
      </c>
    </row>
    <row r="30" spans="2:11">
      <c r="F30" s="49" t="s">
        <v>639</v>
      </c>
      <c r="G30" s="48" t="s">
        <v>29</v>
      </c>
      <c r="H30" s="130">
        <v>13000</v>
      </c>
      <c r="I30" s="130">
        <v>2400</v>
      </c>
      <c r="J30" s="130">
        <f t="shared" si="0"/>
        <v>1600</v>
      </c>
      <c r="K30" s="130">
        <f t="shared" si="1"/>
        <v>800</v>
      </c>
    </row>
    <row r="31" spans="2:11">
      <c r="F31" s="49" t="s">
        <v>640</v>
      </c>
      <c r="G31" s="48" t="s">
        <v>30</v>
      </c>
      <c r="H31" s="130">
        <v>12000</v>
      </c>
      <c r="I31" s="130">
        <v>2400</v>
      </c>
      <c r="J31" s="130">
        <f t="shared" si="0"/>
        <v>1600</v>
      </c>
      <c r="K31" s="130">
        <f t="shared" si="1"/>
        <v>800</v>
      </c>
    </row>
    <row r="32" spans="2:11">
      <c r="F32" s="49" t="s">
        <v>641</v>
      </c>
      <c r="G32" s="48" t="s">
        <v>31</v>
      </c>
      <c r="H32" s="130">
        <v>11000</v>
      </c>
      <c r="I32" s="130">
        <v>2400</v>
      </c>
      <c r="J32" s="130">
        <f t="shared" si="0"/>
        <v>1600</v>
      </c>
      <c r="K32" s="130">
        <f t="shared" si="1"/>
        <v>800</v>
      </c>
    </row>
    <row r="33" spans="6:11">
      <c r="F33" s="49" t="s">
        <v>642</v>
      </c>
      <c r="G33" s="48" t="s">
        <v>32</v>
      </c>
      <c r="H33" s="130">
        <v>11000</v>
      </c>
      <c r="I33" s="130">
        <v>2400</v>
      </c>
      <c r="J33" s="130">
        <f t="shared" si="0"/>
        <v>1600</v>
      </c>
      <c r="K33" s="130">
        <f t="shared" si="1"/>
        <v>800</v>
      </c>
    </row>
    <row r="34" spans="6:11">
      <c r="F34" s="49" t="s">
        <v>643</v>
      </c>
      <c r="G34" s="48" t="s">
        <v>33</v>
      </c>
      <c r="H34" s="130">
        <v>8000</v>
      </c>
      <c r="I34" s="130">
        <v>2400</v>
      </c>
      <c r="J34" s="130">
        <f t="shared" si="0"/>
        <v>1600</v>
      </c>
      <c r="K34" s="130">
        <f t="shared" si="1"/>
        <v>800</v>
      </c>
    </row>
    <row r="35" spans="6:11">
      <c r="F35" s="49" t="s">
        <v>644</v>
      </c>
      <c r="G35" s="48" t="s">
        <v>34</v>
      </c>
      <c r="H35" s="130">
        <v>9000</v>
      </c>
      <c r="I35" s="130">
        <v>2400</v>
      </c>
      <c r="J35" s="130">
        <f t="shared" si="0"/>
        <v>1600</v>
      </c>
      <c r="K35" s="130">
        <f t="shared" si="1"/>
        <v>800</v>
      </c>
    </row>
    <row r="36" spans="6:11">
      <c r="F36" s="49" t="s">
        <v>645</v>
      </c>
      <c r="G36" s="48" t="s">
        <v>35</v>
      </c>
      <c r="H36" s="130">
        <v>10000</v>
      </c>
      <c r="I36" s="130">
        <v>2400</v>
      </c>
      <c r="J36" s="130">
        <f t="shared" si="0"/>
        <v>1600</v>
      </c>
      <c r="K36" s="130">
        <f t="shared" si="1"/>
        <v>800</v>
      </c>
    </row>
    <row r="37" spans="6:11">
      <c r="F37" s="49" t="s">
        <v>646</v>
      </c>
      <c r="G37" s="48" t="s">
        <v>36</v>
      </c>
      <c r="H37" s="130">
        <v>13000</v>
      </c>
      <c r="I37" s="130">
        <v>2400</v>
      </c>
      <c r="J37" s="130">
        <f t="shared" si="0"/>
        <v>1600</v>
      </c>
      <c r="K37" s="130">
        <f t="shared" si="1"/>
        <v>800</v>
      </c>
    </row>
    <row r="38" spans="6:11">
      <c r="F38" s="49" t="s">
        <v>647</v>
      </c>
      <c r="G38" s="48" t="s">
        <v>37</v>
      </c>
      <c r="H38" s="130">
        <v>8000</v>
      </c>
      <c r="I38" s="130">
        <v>2400</v>
      </c>
      <c r="J38" s="130">
        <f t="shared" si="0"/>
        <v>1600</v>
      </c>
      <c r="K38" s="130">
        <f t="shared" si="1"/>
        <v>800</v>
      </c>
    </row>
    <row r="39" spans="6:11">
      <c r="G39" s="48" t="s">
        <v>38</v>
      </c>
      <c r="H39" s="130">
        <v>10000</v>
      </c>
      <c r="I39" s="130">
        <v>2400</v>
      </c>
      <c r="J39" s="130">
        <f t="shared" si="0"/>
        <v>1600</v>
      </c>
      <c r="K39" s="130">
        <f t="shared" si="1"/>
        <v>800</v>
      </c>
    </row>
    <row r="40" spans="6:11">
      <c r="G40" s="48" t="s">
        <v>39</v>
      </c>
      <c r="H40" s="130">
        <v>15000</v>
      </c>
      <c r="I40" s="130">
        <v>2400</v>
      </c>
      <c r="J40" s="130">
        <f t="shared" si="0"/>
        <v>1600</v>
      </c>
      <c r="K40" s="130">
        <f t="shared" si="1"/>
        <v>800</v>
      </c>
    </row>
    <row r="41" spans="6:11">
      <c r="G41" s="48" t="s">
        <v>40</v>
      </c>
      <c r="H41" s="130">
        <v>10000</v>
      </c>
      <c r="I41" s="130">
        <v>2400</v>
      </c>
      <c r="J41" s="130">
        <f t="shared" si="0"/>
        <v>1600</v>
      </c>
      <c r="K41" s="130">
        <f t="shared" si="1"/>
        <v>800</v>
      </c>
    </row>
    <row r="42" spans="6:11">
      <c r="G42" s="48" t="s">
        <v>41</v>
      </c>
      <c r="H42" s="130">
        <v>11000</v>
      </c>
      <c r="I42" s="130">
        <v>2400</v>
      </c>
      <c r="J42" s="130">
        <f t="shared" si="0"/>
        <v>1600</v>
      </c>
      <c r="K42" s="130">
        <f t="shared" si="1"/>
        <v>800</v>
      </c>
    </row>
    <row r="43" spans="6:11">
      <c r="G43" s="48" t="s">
        <v>42</v>
      </c>
      <c r="H43" s="130">
        <v>18000</v>
      </c>
      <c r="I43" s="130">
        <v>2400</v>
      </c>
      <c r="J43" s="130">
        <f t="shared" si="0"/>
        <v>1600</v>
      </c>
      <c r="K43" s="130">
        <f t="shared" si="1"/>
        <v>800</v>
      </c>
    </row>
    <row r="44" spans="6:11">
      <c r="G44" s="48" t="s">
        <v>43</v>
      </c>
      <c r="H44" s="130">
        <v>11000</v>
      </c>
      <c r="I44" s="130">
        <v>2400</v>
      </c>
      <c r="J44" s="130">
        <f t="shared" si="0"/>
        <v>1600</v>
      </c>
      <c r="K44" s="130">
        <f t="shared" si="1"/>
        <v>800</v>
      </c>
    </row>
    <row r="45" spans="6:11">
      <c r="G45" s="48" t="s">
        <v>44</v>
      </c>
      <c r="H45" s="130">
        <v>11000</v>
      </c>
      <c r="I45" s="130">
        <v>2400</v>
      </c>
      <c r="J45" s="130">
        <f t="shared" si="0"/>
        <v>1600</v>
      </c>
      <c r="K45" s="130">
        <f t="shared" si="1"/>
        <v>800</v>
      </c>
    </row>
    <row r="46" spans="6:11">
      <c r="G46" s="48" t="s">
        <v>45</v>
      </c>
      <c r="H46" s="130">
        <v>14000</v>
      </c>
      <c r="I46" s="130">
        <v>2400</v>
      </c>
      <c r="J46" s="130">
        <f t="shared" si="0"/>
        <v>1600</v>
      </c>
      <c r="K46" s="130">
        <f t="shared" si="1"/>
        <v>800</v>
      </c>
    </row>
    <row r="47" spans="6:11">
      <c r="G47" s="48" t="s">
        <v>46</v>
      </c>
      <c r="H47" s="130">
        <v>11000</v>
      </c>
      <c r="I47" s="130">
        <v>2400</v>
      </c>
      <c r="J47" s="130">
        <f t="shared" si="0"/>
        <v>1600</v>
      </c>
      <c r="K47" s="130">
        <f t="shared" si="1"/>
        <v>800</v>
      </c>
    </row>
    <row r="48" spans="6:11">
      <c r="G48" s="48" t="s">
        <v>47</v>
      </c>
      <c r="H48" s="130">
        <v>12000</v>
      </c>
      <c r="I48" s="130">
        <v>2400</v>
      </c>
      <c r="J48" s="130">
        <f t="shared" si="0"/>
        <v>1600</v>
      </c>
      <c r="K48" s="130">
        <f t="shared" si="1"/>
        <v>800</v>
      </c>
    </row>
    <row r="49" spans="7:11">
      <c r="G49" s="48" t="s">
        <v>48</v>
      </c>
      <c r="H49" s="130">
        <v>12000</v>
      </c>
      <c r="I49" s="130">
        <v>2400</v>
      </c>
      <c r="J49" s="130">
        <f t="shared" si="0"/>
        <v>1600</v>
      </c>
      <c r="K49" s="130">
        <f t="shared" si="1"/>
        <v>800</v>
      </c>
    </row>
    <row r="50" spans="7:11">
      <c r="G50" s="48" t="s">
        <v>49</v>
      </c>
      <c r="H50" s="130">
        <v>11000</v>
      </c>
      <c r="I50" s="130">
        <v>2400</v>
      </c>
      <c r="J50" s="130">
        <f t="shared" si="0"/>
        <v>1600</v>
      </c>
      <c r="K50" s="130">
        <f t="shared" si="1"/>
        <v>800</v>
      </c>
    </row>
  </sheetData>
  <sheetProtection selectLockedCells="1" selectUnlockedCells="1"/>
  <mergeCells count="2">
    <mergeCell ref="G2:H2"/>
    <mergeCell ref="J2:K2"/>
  </mergeCells>
  <phoneticPr fontId="70"/>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DB687-D5AB-4492-AC42-083A3ECD3482}">
  <sheetPr>
    <pageSetUpPr fitToPage="1"/>
  </sheetPr>
  <dimension ref="A1:J48"/>
  <sheetViews>
    <sheetView zoomScale="80" zoomScaleNormal="80" workbookViewId="0">
      <selection activeCell="E25" sqref="E25:J25"/>
    </sheetView>
  </sheetViews>
  <sheetFormatPr defaultColWidth="9" defaultRowHeight="12"/>
  <cols>
    <col min="1" max="2" width="4.42578125" style="174" customWidth="1"/>
    <col min="3" max="3" width="15.85546875" style="174" customWidth="1"/>
    <col min="4" max="4" width="24.42578125" style="174" customWidth="1"/>
    <col min="5" max="10" width="16.140625" style="174" customWidth="1"/>
    <col min="11" max="16384" width="9" style="174"/>
  </cols>
  <sheetData>
    <row r="1" spans="1:10" ht="5.0999999999999996" customHeight="1" thickBot="1"/>
    <row r="2" spans="1:10" ht="13.5" customHeight="1">
      <c r="A2" s="343"/>
      <c r="B2" s="344"/>
      <c r="C2" s="344"/>
      <c r="D2" s="345"/>
      <c r="E2" s="352" t="s">
        <v>50</v>
      </c>
      <c r="F2" s="352"/>
      <c r="G2" s="352" t="s">
        <v>51</v>
      </c>
      <c r="H2" s="352"/>
      <c r="I2" s="353" t="s">
        <v>52</v>
      </c>
      <c r="J2" s="354"/>
    </row>
    <row r="3" spans="1:10">
      <c r="A3" s="346"/>
      <c r="B3" s="347"/>
      <c r="C3" s="347"/>
      <c r="D3" s="348"/>
      <c r="E3" s="1182"/>
      <c r="F3" s="1182"/>
      <c r="G3" s="1182"/>
      <c r="H3" s="1182"/>
      <c r="I3" s="1183"/>
      <c r="J3" s="1184"/>
    </row>
    <row r="4" spans="1:10">
      <c r="A4" s="349"/>
      <c r="B4" s="350"/>
      <c r="C4" s="350"/>
      <c r="D4" s="351"/>
      <c r="E4" s="1185" t="s">
        <v>53</v>
      </c>
      <c r="F4" s="1185" t="s">
        <v>54</v>
      </c>
      <c r="G4" s="1185" t="s">
        <v>53</v>
      </c>
      <c r="H4" s="1185" t="s">
        <v>54</v>
      </c>
      <c r="I4" s="1185" t="s">
        <v>53</v>
      </c>
      <c r="J4" s="1186" t="s">
        <v>54</v>
      </c>
    </row>
    <row r="5" spans="1:10" ht="20.100000000000001" customHeight="1">
      <c r="A5" s="1187" t="s">
        <v>55</v>
      </c>
      <c r="B5" s="1188" t="s">
        <v>56</v>
      </c>
      <c r="C5" s="1189"/>
      <c r="D5" s="1190"/>
      <c r="E5" s="1191" t="s">
        <v>57</v>
      </c>
      <c r="F5" s="1192" t="s">
        <v>57</v>
      </c>
      <c r="G5" s="1192" t="s">
        <v>58</v>
      </c>
      <c r="H5" s="1192" t="s">
        <v>58</v>
      </c>
      <c r="I5" s="1192" t="s">
        <v>58</v>
      </c>
      <c r="J5" s="1193" t="s">
        <v>58</v>
      </c>
    </row>
    <row r="6" spans="1:10" ht="20.100000000000001" customHeight="1">
      <c r="A6" s="1194"/>
      <c r="B6" s="1195" t="s">
        <v>59</v>
      </c>
      <c r="C6" s="1196"/>
      <c r="D6" s="1197"/>
      <c r="E6" s="1198" t="s">
        <v>58</v>
      </c>
      <c r="F6" s="1199" t="s">
        <v>58</v>
      </c>
      <c r="G6" s="1199" t="s">
        <v>57</v>
      </c>
      <c r="H6" s="1199" t="s">
        <v>57</v>
      </c>
      <c r="I6" s="1199" t="s">
        <v>57</v>
      </c>
      <c r="J6" s="1200" t="s">
        <v>57</v>
      </c>
    </row>
    <row r="7" spans="1:10" ht="20.100000000000001" customHeight="1">
      <c r="A7" s="1194"/>
      <c r="B7" s="1188" t="s">
        <v>60</v>
      </c>
      <c r="C7" s="1189"/>
      <c r="D7" s="1190"/>
      <c r="E7" s="1198" t="s">
        <v>58</v>
      </c>
      <c r="F7" s="1199" t="s">
        <v>58</v>
      </c>
      <c r="G7" s="1199" t="s">
        <v>58</v>
      </c>
      <c r="H7" s="1199" t="s">
        <v>58</v>
      </c>
      <c r="I7" s="1199" t="s">
        <v>57</v>
      </c>
      <c r="J7" s="1200" t="s">
        <v>57</v>
      </c>
    </row>
    <row r="8" spans="1:10" ht="30.6" customHeight="1" thickBot="1">
      <c r="A8" s="1194"/>
      <c r="B8" s="356" t="s">
        <v>61</v>
      </c>
      <c r="C8" s="357"/>
      <c r="D8" s="358"/>
      <c r="E8" s="267" t="s">
        <v>62</v>
      </c>
      <c r="F8" s="1201" t="s">
        <v>62</v>
      </c>
      <c r="G8" s="1201" t="s">
        <v>62</v>
      </c>
      <c r="H8" s="1201" t="s">
        <v>62</v>
      </c>
      <c r="I8" s="1201" t="s">
        <v>62</v>
      </c>
      <c r="J8" s="1202" t="s">
        <v>62</v>
      </c>
    </row>
    <row r="9" spans="1:10" ht="30" customHeight="1">
      <c r="A9" s="1203"/>
      <c r="B9" s="359" t="s">
        <v>63</v>
      </c>
      <c r="C9" s="361" t="s">
        <v>64</v>
      </c>
      <c r="D9" s="362"/>
      <c r="E9" s="361" t="s">
        <v>65</v>
      </c>
      <c r="F9" s="363"/>
      <c r="G9" s="363"/>
      <c r="H9" s="363"/>
      <c r="I9" s="363"/>
      <c r="J9" s="364"/>
    </row>
    <row r="10" spans="1:10" ht="24.95" customHeight="1">
      <c r="A10" s="1203"/>
      <c r="B10" s="1204"/>
      <c r="C10" s="1205" t="s">
        <v>66</v>
      </c>
      <c r="D10" s="1206"/>
      <c r="E10" s="1205" t="s">
        <v>67</v>
      </c>
      <c r="F10" s="1207"/>
      <c r="G10" s="1207"/>
      <c r="H10" s="1207"/>
      <c r="I10" s="1207"/>
      <c r="J10" s="1208"/>
    </row>
    <row r="11" spans="1:10" ht="24.95" customHeight="1" thickBot="1">
      <c r="A11" s="355"/>
      <c r="B11" s="360"/>
      <c r="C11" s="365" t="s">
        <v>68</v>
      </c>
      <c r="D11" s="366"/>
      <c r="E11" s="367" t="s">
        <v>69</v>
      </c>
      <c r="F11" s="368"/>
      <c r="G11" s="368"/>
      <c r="H11" s="368"/>
      <c r="I11" s="368"/>
      <c r="J11" s="369"/>
    </row>
    <row r="12" spans="1:10" ht="20.100000000000001" customHeight="1">
      <c r="A12" s="370" t="s">
        <v>70</v>
      </c>
      <c r="B12" s="374" t="s">
        <v>71</v>
      </c>
      <c r="C12" s="374"/>
      <c r="D12" s="375"/>
      <c r="E12" s="175" t="s">
        <v>57</v>
      </c>
      <c r="F12" s="180" t="s">
        <v>57</v>
      </c>
      <c r="G12" s="180" t="s">
        <v>58</v>
      </c>
      <c r="H12" s="180" t="s">
        <v>58</v>
      </c>
      <c r="I12" s="180" t="s">
        <v>58</v>
      </c>
      <c r="J12" s="253" t="s">
        <v>58</v>
      </c>
    </row>
    <row r="13" spans="1:10" ht="20.100000000000001" customHeight="1">
      <c r="A13" s="371"/>
      <c r="B13" s="1209" t="s">
        <v>72</v>
      </c>
      <c r="C13" s="1209"/>
      <c r="D13" s="1210"/>
      <c r="E13" s="1211" t="s">
        <v>58</v>
      </c>
      <c r="F13" s="1212" t="s">
        <v>58</v>
      </c>
      <c r="G13" s="1212" t="s">
        <v>57</v>
      </c>
      <c r="H13" s="1212" t="s">
        <v>57</v>
      </c>
      <c r="I13" s="1212" t="s">
        <v>57</v>
      </c>
      <c r="J13" s="1213" t="s">
        <v>57</v>
      </c>
    </row>
    <row r="14" spans="1:10" ht="20.100000000000001" customHeight="1">
      <c r="A14" s="371"/>
      <c r="B14" s="1207" t="s">
        <v>73</v>
      </c>
      <c r="C14" s="1207"/>
      <c r="D14" s="1206"/>
      <c r="E14" s="1198" t="s">
        <v>74</v>
      </c>
      <c r="F14" s="1198" t="s">
        <v>57</v>
      </c>
      <c r="G14" s="1198" t="s">
        <v>74</v>
      </c>
      <c r="H14" s="1198" t="s">
        <v>57</v>
      </c>
      <c r="I14" s="1198" t="s">
        <v>74</v>
      </c>
      <c r="J14" s="1200" t="s">
        <v>57</v>
      </c>
    </row>
    <row r="15" spans="1:10" ht="20.100000000000001" customHeight="1" thickBot="1">
      <c r="A15" s="371"/>
      <c r="B15" s="357" t="s">
        <v>75</v>
      </c>
      <c r="C15" s="357"/>
      <c r="D15" s="358"/>
      <c r="E15" s="267" t="s">
        <v>76</v>
      </c>
      <c r="F15" s="1201" t="s">
        <v>57</v>
      </c>
      <c r="G15" s="267" t="s">
        <v>76</v>
      </c>
      <c r="H15" s="1201" t="s">
        <v>57</v>
      </c>
      <c r="I15" s="267" t="s">
        <v>76</v>
      </c>
      <c r="J15" s="1202" t="s">
        <v>57</v>
      </c>
    </row>
    <row r="16" spans="1:10" ht="20.100000000000001" customHeight="1">
      <c r="A16" s="372"/>
      <c r="B16" s="376" t="s">
        <v>77</v>
      </c>
      <c r="C16" s="377"/>
      <c r="D16" s="378"/>
      <c r="E16" s="381" t="s">
        <v>78</v>
      </c>
      <c r="F16" s="381"/>
      <c r="G16" s="381"/>
      <c r="H16" s="382" t="s">
        <v>79</v>
      </c>
      <c r="I16" s="383"/>
      <c r="J16" s="384"/>
    </row>
    <row r="17" spans="1:10" ht="80.45" customHeight="1">
      <c r="A17" s="372"/>
      <c r="B17" s="1214" t="s">
        <v>80</v>
      </c>
      <c r="C17" s="1205" t="s">
        <v>64</v>
      </c>
      <c r="D17" s="1206"/>
      <c r="E17" s="1215" t="s">
        <v>81</v>
      </c>
      <c r="F17" s="1216"/>
      <c r="G17" s="1188"/>
      <c r="H17" s="1217" t="s">
        <v>82</v>
      </c>
      <c r="I17" s="1218"/>
      <c r="J17" s="1219"/>
    </row>
    <row r="18" spans="1:10" ht="50.25" customHeight="1">
      <c r="A18" s="372"/>
      <c r="B18" s="385"/>
      <c r="C18" s="1205" t="s">
        <v>66</v>
      </c>
      <c r="D18" s="1206"/>
      <c r="E18" s="1215" t="s">
        <v>83</v>
      </c>
      <c r="F18" s="1216"/>
      <c r="G18" s="1188"/>
      <c r="H18" s="1217" t="s">
        <v>84</v>
      </c>
      <c r="I18" s="1218"/>
      <c r="J18" s="1219"/>
    </row>
    <row r="19" spans="1:10" ht="69.95" customHeight="1">
      <c r="A19" s="372"/>
      <c r="B19" s="385"/>
      <c r="C19" s="1205" t="s">
        <v>85</v>
      </c>
      <c r="D19" s="1206"/>
      <c r="E19" s="1220" t="s">
        <v>86</v>
      </c>
      <c r="F19" s="1221"/>
      <c r="G19" s="380"/>
      <c r="H19" s="1217" t="s">
        <v>87</v>
      </c>
      <c r="I19" s="1218"/>
      <c r="J19" s="1219"/>
    </row>
    <row r="20" spans="1:10" ht="20.100000000000001" customHeight="1" thickBot="1">
      <c r="A20" s="372"/>
      <c r="B20" s="386"/>
      <c r="C20" s="387" t="s">
        <v>88</v>
      </c>
      <c r="D20" s="388"/>
      <c r="E20" s="388"/>
      <c r="F20" s="388"/>
      <c r="G20" s="388"/>
      <c r="H20" s="388"/>
      <c r="I20" s="388"/>
      <c r="J20" s="389"/>
    </row>
    <row r="21" spans="1:10" ht="32.450000000000003" customHeight="1">
      <c r="A21" s="371"/>
      <c r="B21" s="1222" t="s">
        <v>89</v>
      </c>
      <c r="C21" s="1223"/>
      <c r="D21" s="1223"/>
      <c r="E21" s="1224" t="s">
        <v>76</v>
      </c>
      <c r="F21" s="1225" t="s">
        <v>57</v>
      </c>
      <c r="G21" s="1224" t="s">
        <v>76</v>
      </c>
      <c r="H21" s="1225" t="s">
        <v>57</v>
      </c>
      <c r="I21" s="1224" t="s">
        <v>76</v>
      </c>
      <c r="J21" s="1226" t="s">
        <v>57</v>
      </c>
    </row>
    <row r="22" spans="1:10" ht="24.75" customHeight="1">
      <c r="A22" s="371"/>
      <c r="B22" s="1189" t="s">
        <v>90</v>
      </c>
      <c r="C22" s="1189"/>
      <c r="D22" s="1190"/>
      <c r="E22" s="1198" t="s">
        <v>76</v>
      </c>
      <c r="F22" s="1199" t="s">
        <v>57</v>
      </c>
      <c r="G22" s="1198" t="s">
        <v>76</v>
      </c>
      <c r="H22" s="1199" t="s">
        <v>57</v>
      </c>
      <c r="I22" s="1198" t="s">
        <v>76</v>
      </c>
      <c r="J22" s="1200" t="s">
        <v>57</v>
      </c>
    </row>
    <row r="23" spans="1:10" ht="36" customHeight="1">
      <c r="A23" s="371"/>
      <c r="B23" s="1214" t="s">
        <v>91</v>
      </c>
      <c r="C23" s="1220" t="s">
        <v>92</v>
      </c>
      <c r="D23" s="1227" t="s">
        <v>93</v>
      </c>
      <c r="E23" s="1228" t="s">
        <v>94</v>
      </c>
      <c r="F23" s="1228"/>
      <c r="G23" s="1228"/>
      <c r="H23" s="1228"/>
      <c r="I23" s="1228"/>
      <c r="J23" s="1229"/>
    </row>
    <row r="24" spans="1:10" ht="30" customHeight="1">
      <c r="A24" s="371"/>
      <c r="B24" s="385"/>
      <c r="C24" s="1230"/>
      <c r="D24" s="1231" t="s">
        <v>95</v>
      </c>
      <c r="E24" s="1215" t="s">
        <v>96</v>
      </c>
      <c r="F24" s="1215"/>
      <c r="G24" s="1215"/>
      <c r="H24" s="1215"/>
      <c r="I24" s="1215"/>
      <c r="J24" s="1232"/>
    </row>
    <row r="25" spans="1:10" ht="29.25" customHeight="1">
      <c r="A25" s="371"/>
      <c r="B25" s="385"/>
      <c r="C25" s="1231" t="s">
        <v>97</v>
      </c>
      <c r="D25" s="1231" t="s">
        <v>98</v>
      </c>
      <c r="E25" s="1215" t="s">
        <v>99</v>
      </c>
      <c r="F25" s="1216"/>
      <c r="G25" s="1216"/>
      <c r="H25" s="1216"/>
      <c r="I25" s="1216"/>
      <c r="J25" s="1233"/>
    </row>
    <row r="26" spans="1:10" ht="42" customHeight="1">
      <c r="A26" s="371"/>
      <c r="B26" s="385"/>
      <c r="C26" s="356" t="s">
        <v>100</v>
      </c>
      <c r="D26" s="1220" t="s">
        <v>101</v>
      </c>
      <c r="E26" s="1215" t="s">
        <v>102</v>
      </c>
      <c r="F26" s="1215"/>
      <c r="G26" s="1215"/>
      <c r="H26" s="1215"/>
      <c r="I26" s="1215"/>
      <c r="J26" s="1232"/>
    </row>
    <row r="27" spans="1:10" ht="50.1" customHeight="1">
      <c r="A27" s="371"/>
      <c r="B27" s="385"/>
      <c r="C27" s="379"/>
      <c r="D27" s="1230"/>
      <c r="E27" s="1215" t="s">
        <v>103</v>
      </c>
      <c r="F27" s="1215"/>
      <c r="G27" s="1215"/>
      <c r="H27" s="1215"/>
      <c r="I27" s="1215"/>
      <c r="J27" s="1232"/>
    </row>
    <row r="28" spans="1:10" ht="44.25" customHeight="1">
      <c r="A28" s="371"/>
      <c r="B28" s="385"/>
      <c r="C28" s="379"/>
      <c r="D28" s="1234" t="s">
        <v>104</v>
      </c>
      <c r="E28" s="1205" t="s">
        <v>105</v>
      </c>
      <c r="F28" s="1207"/>
      <c r="G28" s="1207"/>
      <c r="H28" s="1207"/>
      <c r="I28" s="1207"/>
      <c r="J28" s="1208"/>
    </row>
    <row r="29" spans="1:10" ht="20.100000000000001" customHeight="1">
      <c r="A29" s="371"/>
      <c r="B29" s="385"/>
      <c r="C29" s="379"/>
      <c r="D29" s="1231" t="s">
        <v>106</v>
      </c>
      <c r="E29" s="1215" t="s">
        <v>96</v>
      </c>
      <c r="F29" s="1215"/>
      <c r="G29" s="1215"/>
      <c r="H29" s="1215"/>
      <c r="I29" s="1215"/>
      <c r="J29" s="1232"/>
    </row>
    <row r="30" spans="1:10" ht="36" customHeight="1">
      <c r="A30" s="371"/>
      <c r="B30" s="385"/>
      <c r="C30" s="1220" t="s">
        <v>107</v>
      </c>
      <c r="D30" s="1227" t="s">
        <v>108</v>
      </c>
      <c r="E30" s="1228" t="s">
        <v>94</v>
      </c>
      <c r="F30" s="1228"/>
      <c r="G30" s="1228"/>
      <c r="H30" s="1228"/>
      <c r="I30" s="1228"/>
      <c r="J30" s="1229"/>
    </row>
    <row r="31" spans="1:10" ht="20.100000000000001" customHeight="1">
      <c r="A31" s="371"/>
      <c r="B31" s="385"/>
      <c r="C31" s="390"/>
      <c r="D31" s="1234" t="s">
        <v>109</v>
      </c>
      <c r="E31" s="1215" t="s">
        <v>96</v>
      </c>
      <c r="F31" s="1215"/>
      <c r="G31" s="1215"/>
      <c r="H31" s="1215"/>
      <c r="I31" s="1215"/>
      <c r="J31" s="1232"/>
    </row>
    <row r="32" spans="1:10" ht="20.100000000000001" customHeight="1">
      <c r="A32" s="371"/>
      <c r="B32" s="385"/>
      <c r="C32" s="390"/>
      <c r="D32" s="1234" t="s">
        <v>110</v>
      </c>
      <c r="E32" s="1205" t="s">
        <v>111</v>
      </c>
      <c r="F32" s="1207"/>
      <c r="G32" s="1207"/>
      <c r="H32" s="1207"/>
      <c r="I32" s="1207"/>
      <c r="J32" s="1208"/>
    </row>
    <row r="33" spans="1:10" ht="20.100000000000001" customHeight="1">
      <c r="A33" s="371"/>
      <c r="B33" s="385"/>
      <c r="C33" s="1230"/>
      <c r="D33" s="1231" t="s">
        <v>106</v>
      </c>
      <c r="E33" s="1215" t="s">
        <v>96</v>
      </c>
      <c r="F33" s="1215"/>
      <c r="G33" s="1215"/>
      <c r="H33" s="1215"/>
      <c r="I33" s="1215"/>
      <c r="J33" s="1232"/>
    </row>
    <row r="34" spans="1:10" ht="30" customHeight="1">
      <c r="A34" s="371"/>
      <c r="B34" s="385"/>
      <c r="C34" s="380" t="s">
        <v>112</v>
      </c>
      <c r="D34" s="358"/>
      <c r="E34" s="1205" t="s">
        <v>113</v>
      </c>
      <c r="F34" s="1207"/>
      <c r="G34" s="1207"/>
      <c r="H34" s="1207"/>
      <c r="I34" s="1207"/>
      <c r="J34" s="1208"/>
    </row>
    <row r="35" spans="1:10" ht="30" customHeight="1">
      <c r="A35" s="371"/>
      <c r="B35" s="385"/>
      <c r="C35" s="1235"/>
      <c r="D35" s="1236"/>
      <c r="E35" s="1205" t="s">
        <v>114</v>
      </c>
      <c r="F35" s="1207"/>
      <c r="G35" s="1207"/>
      <c r="H35" s="1207"/>
      <c r="I35" s="1207"/>
      <c r="J35" s="1208"/>
    </row>
    <row r="36" spans="1:10" ht="39.950000000000003" customHeight="1">
      <c r="A36" s="371"/>
      <c r="B36" s="385"/>
      <c r="C36" s="380" t="s">
        <v>115</v>
      </c>
      <c r="D36" s="268"/>
      <c r="E36" s="1205" t="s">
        <v>116</v>
      </c>
      <c r="F36" s="1207"/>
      <c r="G36" s="1207"/>
      <c r="H36" s="1207"/>
      <c r="I36" s="1207"/>
      <c r="J36" s="1208"/>
    </row>
    <row r="37" spans="1:10" ht="30" customHeight="1">
      <c r="A37" s="371"/>
      <c r="B37" s="385"/>
      <c r="C37" s="1235"/>
      <c r="D37" s="1237"/>
      <c r="E37" s="1205" t="s">
        <v>114</v>
      </c>
      <c r="F37" s="1207"/>
      <c r="G37" s="1207"/>
      <c r="H37" s="1207"/>
      <c r="I37" s="1207"/>
      <c r="J37" s="1208"/>
    </row>
    <row r="38" spans="1:10" ht="20.100000000000001" customHeight="1">
      <c r="A38" s="371"/>
      <c r="B38" s="385"/>
      <c r="C38" s="1238" t="s">
        <v>117</v>
      </c>
      <c r="D38" s="1239"/>
      <c r="E38" s="1205" t="s">
        <v>118</v>
      </c>
      <c r="F38" s="1207"/>
      <c r="G38" s="1207"/>
      <c r="H38" s="1207"/>
      <c r="I38" s="1207"/>
      <c r="J38" s="1208"/>
    </row>
    <row r="39" spans="1:10" ht="20.100000000000001" customHeight="1">
      <c r="A39" s="371"/>
      <c r="B39" s="385"/>
      <c r="C39" s="1205" t="s">
        <v>119</v>
      </c>
      <c r="D39" s="1206"/>
      <c r="E39" s="356" t="s">
        <v>120</v>
      </c>
      <c r="F39" s="391"/>
      <c r="G39" s="391"/>
      <c r="H39" s="391"/>
      <c r="I39" s="391"/>
      <c r="J39" s="392"/>
    </row>
    <row r="40" spans="1:10" ht="20.100000000000001" customHeight="1" thickBot="1">
      <c r="A40" s="371"/>
      <c r="B40" s="385"/>
      <c r="C40" s="393" t="s">
        <v>88</v>
      </c>
      <c r="D40" s="394"/>
      <c r="E40" s="388"/>
      <c r="F40" s="388"/>
      <c r="G40" s="388"/>
      <c r="H40" s="388"/>
      <c r="I40" s="388"/>
      <c r="J40" s="389"/>
    </row>
    <row r="41" spans="1:10" ht="20.100000000000001" customHeight="1" thickBot="1">
      <c r="A41" s="373"/>
      <c r="B41" s="395" t="s">
        <v>121</v>
      </c>
      <c r="C41" s="395"/>
      <c r="D41" s="395"/>
      <c r="E41" s="365" t="s">
        <v>122</v>
      </c>
      <c r="F41" s="396"/>
      <c r="G41" s="396"/>
      <c r="H41" s="396"/>
      <c r="I41" s="396"/>
      <c r="J41" s="397"/>
    </row>
    <row r="42" spans="1:10" ht="9.9499999999999993" customHeight="1"/>
    <row r="43" spans="1:10" ht="15" customHeight="1">
      <c r="A43" s="176" t="s">
        <v>123</v>
      </c>
      <c r="B43" s="176" t="s">
        <v>124</v>
      </c>
    </row>
    <row r="44" spans="1:10" ht="15" customHeight="1">
      <c r="A44" s="176" t="s">
        <v>125</v>
      </c>
      <c r="B44" s="176" t="s">
        <v>126</v>
      </c>
    </row>
    <row r="45" spans="1:10" ht="15" customHeight="1">
      <c r="A45" s="176" t="s">
        <v>127</v>
      </c>
      <c r="B45" s="176" t="s">
        <v>128</v>
      </c>
    </row>
    <row r="46" spans="1:10" ht="15" customHeight="1">
      <c r="A46" s="176" t="s">
        <v>129</v>
      </c>
      <c r="B46" s="176" t="s">
        <v>130</v>
      </c>
    </row>
    <row r="47" spans="1:10" ht="15" customHeight="1">
      <c r="A47" s="176" t="s">
        <v>131</v>
      </c>
      <c r="B47" s="176" t="s">
        <v>132</v>
      </c>
    </row>
    <row r="48" spans="1:10" ht="15" customHeight="1">
      <c r="A48" s="176" t="s">
        <v>133</v>
      </c>
      <c r="B48" s="176" t="s">
        <v>134</v>
      </c>
    </row>
  </sheetData>
  <mergeCells count="65">
    <mergeCell ref="E39:J39"/>
    <mergeCell ref="C40:J40"/>
    <mergeCell ref="B41:D41"/>
    <mergeCell ref="E41:J41"/>
    <mergeCell ref="E34:J34"/>
    <mergeCell ref="E35:J35"/>
    <mergeCell ref="C36:C37"/>
    <mergeCell ref="E36:J36"/>
    <mergeCell ref="E37:J37"/>
    <mergeCell ref="E38:J38"/>
    <mergeCell ref="B23:B40"/>
    <mergeCell ref="C23:C24"/>
    <mergeCell ref="E23:J23"/>
    <mergeCell ref="E24:J24"/>
    <mergeCell ref="E25:J25"/>
    <mergeCell ref="E26:J26"/>
    <mergeCell ref="E27:J27"/>
    <mergeCell ref="E28:J28"/>
    <mergeCell ref="E29:J29"/>
    <mergeCell ref="C30:C33"/>
    <mergeCell ref="E30:J30"/>
    <mergeCell ref="E31:J31"/>
    <mergeCell ref="E32:J32"/>
    <mergeCell ref="E33:J33"/>
    <mergeCell ref="E16:G16"/>
    <mergeCell ref="H16:J16"/>
    <mergeCell ref="B17:B20"/>
    <mergeCell ref="C17:D17"/>
    <mergeCell ref="E17:G17"/>
    <mergeCell ref="H17:J17"/>
    <mergeCell ref="C18:D18"/>
    <mergeCell ref="E18:G18"/>
    <mergeCell ref="H18:J18"/>
    <mergeCell ref="C19:D19"/>
    <mergeCell ref="E19:G19"/>
    <mergeCell ref="H19:J19"/>
    <mergeCell ref="C20:J20"/>
    <mergeCell ref="A12:A41"/>
    <mergeCell ref="B12:D12"/>
    <mergeCell ref="B13:D13"/>
    <mergeCell ref="B14:D14"/>
    <mergeCell ref="B15:D15"/>
    <mergeCell ref="B16:D16"/>
    <mergeCell ref="C26:C29"/>
    <mergeCell ref="D26:D27"/>
    <mergeCell ref="C34:D35"/>
    <mergeCell ref="C39:D39"/>
    <mergeCell ref="B21:D21"/>
    <mergeCell ref="B22:D22"/>
    <mergeCell ref="A2:D4"/>
    <mergeCell ref="E2:F3"/>
    <mergeCell ref="G2:H3"/>
    <mergeCell ref="I2:J3"/>
    <mergeCell ref="A5:A11"/>
    <mergeCell ref="B5:D5"/>
    <mergeCell ref="B6:D6"/>
    <mergeCell ref="B7:D7"/>
    <mergeCell ref="B8:D8"/>
    <mergeCell ref="B9:B11"/>
    <mergeCell ref="C9:D9"/>
    <mergeCell ref="E9:J9"/>
    <mergeCell ref="C10:D10"/>
    <mergeCell ref="E10:J10"/>
    <mergeCell ref="C11:D11"/>
    <mergeCell ref="E11:J11"/>
  </mergeCells>
  <phoneticPr fontId="69"/>
  <printOptions horizontalCentered="1"/>
  <pageMargins left="0.51181102362204722" right="0.31496062992125984" top="0.55118110236220474" bottom="0.15748031496062992" header="0.31496062992125984" footer="0.11811023622047245"/>
  <pageSetup paperSize="9" scale="66" orientation="portrait" r:id="rId1"/>
  <headerFooter>
    <oddHeader>&amp;C&amp;14必要書類一覧&amp;R別紙４</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80884-67BB-40B8-AFBA-88B46035D6D1}">
  <sheetPr>
    <pageSetUpPr fitToPage="1"/>
  </sheetPr>
  <dimension ref="B1:AL44"/>
  <sheetViews>
    <sheetView showGridLines="0" zoomScale="80" zoomScaleNormal="80" workbookViewId="0">
      <selection activeCell="AB3" sqref="AB3:AD3"/>
    </sheetView>
  </sheetViews>
  <sheetFormatPr defaultColWidth="3.42578125" defaultRowHeight="21.75" customHeight="1"/>
  <cols>
    <col min="1" max="1" width="3.42578125" customWidth="1"/>
    <col min="8" max="20" width="3.5703125" customWidth="1"/>
    <col min="24" max="24" width="5.85546875" bestFit="1" customWidth="1"/>
    <col min="30" max="30" width="3.42578125" customWidth="1"/>
    <col min="31" max="31" width="25.140625" customWidth="1"/>
    <col min="36" max="36" width="6.42578125" bestFit="1" customWidth="1"/>
    <col min="37" max="37" width="5.85546875" bestFit="1" customWidth="1"/>
    <col min="38" max="38" width="4.42578125" bestFit="1" customWidth="1"/>
  </cols>
  <sheetData>
    <row r="1" spans="2:32" ht="13.5">
      <c r="B1" s="516" t="s">
        <v>135</v>
      </c>
      <c r="C1" s="516"/>
      <c r="D1" s="516"/>
      <c r="E1" s="516"/>
      <c r="F1" s="516"/>
      <c r="G1" s="516"/>
      <c r="H1" s="516"/>
      <c r="I1" s="516"/>
      <c r="J1" s="516"/>
      <c r="K1" s="516"/>
      <c r="L1" s="517" t="s">
        <v>136</v>
      </c>
      <c r="M1" s="517"/>
      <c r="N1" s="517"/>
      <c r="O1" s="517"/>
      <c r="P1" s="517"/>
      <c r="Q1" s="517"/>
      <c r="R1" s="517"/>
      <c r="S1" s="517"/>
      <c r="T1" s="517"/>
      <c r="U1" s="517" t="s">
        <v>137</v>
      </c>
      <c r="V1" s="517"/>
      <c r="W1" s="517"/>
      <c r="X1" s="517"/>
      <c r="Y1" s="517"/>
      <c r="Z1" s="517"/>
      <c r="AA1" s="517"/>
      <c r="AB1" s="517"/>
      <c r="AC1" s="517"/>
      <c r="AD1" s="517"/>
    </row>
    <row r="2" spans="2:32" ht="15" customHeight="1">
      <c r="C2" s="178" t="s">
        <v>138</v>
      </c>
      <c r="D2" s="39"/>
      <c r="E2" s="39"/>
      <c r="F2" s="39"/>
      <c r="G2" s="39"/>
      <c r="H2" s="39"/>
      <c r="I2" s="39"/>
    </row>
    <row r="3" spans="2:32" ht="38.25" customHeight="1">
      <c r="B3" s="518" t="str">
        <f>IF(ISERROR(VLOOKUP($B$12,【編集不可】!D4:E27,2,0))=TRUE,"",VLOOKUP($B$12,【編集不可】!D4:E27,2,0))</f>
        <v/>
      </c>
      <c r="C3" s="518"/>
      <c r="D3" s="519" t="s">
        <v>139</v>
      </c>
      <c r="E3" s="519"/>
      <c r="F3" s="519"/>
      <c r="G3" s="519"/>
      <c r="H3" s="519"/>
      <c r="I3" s="519"/>
      <c r="J3" s="519"/>
      <c r="K3" s="519"/>
      <c r="L3" s="519"/>
      <c r="M3" s="519"/>
      <c r="N3" s="519"/>
      <c r="O3" s="519"/>
      <c r="P3" s="519"/>
      <c r="Q3" s="519"/>
      <c r="R3" s="519"/>
      <c r="S3" s="519"/>
      <c r="T3" s="519"/>
      <c r="U3" s="519"/>
      <c r="V3" s="519"/>
      <c r="W3" s="519"/>
      <c r="X3" s="519"/>
      <c r="Y3" s="519"/>
      <c r="Z3" s="519"/>
      <c r="AA3" s="519"/>
      <c r="AB3" s="520">
        <f>YEAR(EOMONTH(H16,-3))</f>
        <v>2025</v>
      </c>
      <c r="AC3" s="520"/>
      <c r="AD3" s="520"/>
      <c r="AE3" s="69"/>
      <c r="AF3" s="69"/>
    </row>
    <row r="4" spans="2:32" ht="14.25" thickBot="1">
      <c r="B4" s="41" t="s">
        <v>140</v>
      </c>
      <c r="C4" s="40"/>
      <c r="D4" s="40"/>
      <c r="E4" s="45"/>
      <c r="F4" s="40"/>
      <c r="G4" s="40"/>
      <c r="H4" s="40"/>
      <c r="I4" s="40"/>
      <c r="J4" s="40"/>
      <c r="K4" s="40"/>
      <c r="L4" s="40"/>
      <c r="M4" s="40"/>
      <c r="N4" s="40"/>
      <c r="O4" s="40"/>
      <c r="P4" s="40"/>
      <c r="Q4" s="40"/>
      <c r="R4" s="40"/>
      <c r="S4" s="40"/>
      <c r="T4" s="40"/>
      <c r="U4" s="40"/>
      <c r="V4" s="40"/>
      <c r="W4" s="40"/>
      <c r="X4" s="40"/>
      <c r="Y4" s="40"/>
      <c r="Z4" s="40"/>
      <c r="AA4" s="40"/>
      <c r="AB4" s="40"/>
      <c r="AC4" s="40"/>
      <c r="AD4" s="40"/>
    </row>
    <row r="5" spans="2:32" ht="27.75" customHeight="1">
      <c r="B5" s="502" t="s">
        <v>141</v>
      </c>
      <c r="C5" s="503"/>
      <c r="D5" s="503"/>
      <c r="E5" s="503"/>
      <c r="F5" s="503"/>
      <c r="G5" s="503"/>
      <c r="H5" s="504">
        <v>45748</v>
      </c>
      <c r="I5" s="505"/>
      <c r="J5" s="505"/>
      <c r="K5" s="505"/>
      <c r="L5" s="505"/>
      <c r="M5" s="505"/>
      <c r="N5" s="505"/>
      <c r="O5" s="506"/>
      <c r="P5" s="507" t="s">
        <v>142</v>
      </c>
      <c r="Q5" s="503"/>
      <c r="R5" s="503"/>
      <c r="S5" s="503"/>
      <c r="T5" s="503"/>
      <c r="U5" s="503"/>
      <c r="V5" s="508" t="s">
        <v>143</v>
      </c>
      <c r="W5" s="509"/>
      <c r="X5" s="509"/>
      <c r="Y5" s="509"/>
      <c r="Z5" s="509"/>
      <c r="AA5" s="509"/>
      <c r="AB5" s="509"/>
      <c r="AC5" s="509"/>
      <c r="AD5" s="510"/>
    </row>
    <row r="6" spans="2:32" ht="13.5">
      <c r="B6" s="511" t="s">
        <v>144</v>
      </c>
      <c r="C6" s="512"/>
      <c r="D6" s="512"/>
      <c r="E6" s="512"/>
      <c r="F6" s="512"/>
      <c r="G6" s="512"/>
      <c r="H6" s="512"/>
      <c r="I6" s="512"/>
      <c r="J6" s="513" t="s">
        <v>145</v>
      </c>
      <c r="K6" s="466"/>
      <c r="L6" s="466"/>
      <c r="M6" s="466"/>
      <c r="N6" s="466"/>
      <c r="O6" s="514"/>
      <c r="P6" s="513" t="s">
        <v>146</v>
      </c>
      <c r="Q6" s="466"/>
      <c r="R6" s="466"/>
      <c r="S6" s="466"/>
      <c r="T6" s="514"/>
      <c r="U6" s="512" t="s">
        <v>147</v>
      </c>
      <c r="V6" s="512"/>
      <c r="W6" s="512"/>
      <c r="X6" s="512"/>
      <c r="Y6" s="512"/>
      <c r="Z6" s="512"/>
      <c r="AA6" s="512"/>
      <c r="AB6" s="512"/>
      <c r="AC6" s="512"/>
      <c r="AD6" s="515"/>
    </row>
    <row r="7" spans="2:32" ht="27.75" customHeight="1">
      <c r="B7" s="491" t="s">
        <v>148</v>
      </c>
      <c r="C7" s="492"/>
      <c r="D7" s="492"/>
      <c r="E7" s="492"/>
      <c r="F7" s="492"/>
      <c r="G7" s="492"/>
      <c r="H7" s="492"/>
      <c r="I7" s="492"/>
      <c r="J7" s="488" t="s">
        <v>149</v>
      </c>
      <c r="K7" s="487"/>
      <c r="L7" s="487"/>
      <c r="M7" s="487"/>
      <c r="N7" s="487"/>
      <c r="O7" s="489"/>
      <c r="P7" s="1240" t="s">
        <v>150</v>
      </c>
      <c r="Q7" s="1241"/>
      <c r="R7" s="1241"/>
      <c r="S7" s="1241"/>
      <c r="T7" s="1242"/>
      <c r="U7" s="493" t="s">
        <v>151</v>
      </c>
      <c r="V7" s="494"/>
      <c r="W7" s="494"/>
      <c r="X7" s="494"/>
      <c r="Y7" s="494"/>
      <c r="Z7" s="494"/>
      <c r="AA7" s="494"/>
      <c r="AB7" s="494"/>
      <c r="AC7" s="494"/>
      <c r="AD7" s="495"/>
    </row>
    <row r="8" spans="2:32" ht="13.5">
      <c r="B8" s="496" t="s">
        <v>152</v>
      </c>
      <c r="C8" s="497"/>
      <c r="D8" s="497"/>
      <c r="E8" s="497"/>
      <c r="F8" s="497"/>
      <c r="G8" s="497"/>
      <c r="H8" s="497"/>
      <c r="I8" s="497"/>
      <c r="J8" s="497"/>
      <c r="K8" s="497"/>
      <c r="L8" s="497"/>
      <c r="M8" s="497"/>
      <c r="N8" s="497"/>
      <c r="O8" s="497"/>
      <c r="P8" s="497"/>
      <c r="Q8" s="497"/>
      <c r="R8" s="497"/>
      <c r="S8" s="497"/>
      <c r="T8" s="497"/>
      <c r="U8" s="497"/>
      <c r="V8" s="497"/>
      <c r="W8" s="497"/>
      <c r="X8" s="497"/>
      <c r="Y8" s="497"/>
      <c r="Z8" s="497"/>
      <c r="AA8" s="497"/>
      <c r="AB8" s="497"/>
      <c r="AC8" s="497"/>
      <c r="AD8" s="498"/>
    </row>
    <row r="9" spans="2:32" ht="27.75" customHeight="1" thickBot="1">
      <c r="B9" s="499" t="s">
        <v>153</v>
      </c>
      <c r="C9" s="500"/>
      <c r="D9" s="500"/>
      <c r="E9" s="500"/>
      <c r="F9" s="500"/>
      <c r="G9" s="500"/>
      <c r="H9" s="500"/>
      <c r="I9" s="500"/>
      <c r="J9" s="500"/>
      <c r="K9" s="500"/>
      <c r="L9" s="500"/>
      <c r="M9" s="500"/>
      <c r="N9" s="500"/>
      <c r="O9" s="500"/>
      <c r="P9" s="500"/>
      <c r="Q9" s="500"/>
      <c r="R9" s="500"/>
      <c r="S9" s="500"/>
      <c r="T9" s="500"/>
      <c r="U9" s="500"/>
      <c r="V9" s="500"/>
      <c r="W9" s="500"/>
      <c r="X9" s="500"/>
      <c r="Y9" s="500"/>
      <c r="Z9" s="500"/>
      <c r="AA9" s="500"/>
      <c r="AB9" s="500"/>
      <c r="AC9" s="500"/>
      <c r="AD9" s="501"/>
    </row>
    <row r="10" spans="2:32" ht="21.75" customHeight="1" thickBot="1">
      <c r="B10" s="41" t="s">
        <v>154</v>
      </c>
      <c r="C10" s="42"/>
      <c r="D10" s="57" t="s">
        <v>155</v>
      </c>
      <c r="I10" s="1"/>
      <c r="K10" s="57"/>
      <c r="O10" s="1"/>
      <c r="AE10" s="58"/>
    </row>
    <row r="11" spans="2:32" ht="13.5" customHeight="1">
      <c r="B11" s="478" t="s">
        <v>156</v>
      </c>
      <c r="C11" s="479"/>
      <c r="D11" s="479"/>
      <c r="E11" s="479"/>
      <c r="F11" s="479"/>
      <c r="G11" s="480"/>
      <c r="H11" s="481" t="s">
        <v>157</v>
      </c>
      <c r="I11" s="479"/>
      <c r="J11" s="479"/>
      <c r="K11" s="479"/>
      <c r="L11" s="479"/>
      <c r="M11" s="479"/>
      <c r="N11" s="482" t="s">
        <v>158</v>
      </c>
      <c r="O11" s="483"/>
      <c r="P11" s="483"/>
      <c r="Q11" s="483"/>
      <c r="R11" s="483"/>
      <c r="S11" s="483"/>
      <c r="T11" s="484"/>
      <c r="U11" s="482" t="s">
        <v>159</v>
      </c>
      <c r="V11" s="483"/>
      <c r="W11" s="483"/>
      <c r="X11" s="483"/>
      <c r="Y11" s="483"/>
      <c r="Z11" s="483"/>
      <c r="AA11" s="483"/>
      <c r="AB11" s="483"/>
      <c r="AC11" s="483"/>
      <c r="AD11" s="485"/>
    </row>
    <row r="12" spans="2:32" ht="27.75" customHeight="1">
      <c r="B12" s="486" t="s">
        <v>160</v>
      </c>
      <c r="C12" s="487"/>
      <c r="D12" s="487"/>
      <c r="E12" s="487"/>
      <c r="F12" s="487"/>
      <c r="G12" s="487"/>
      <c r="H12" s="488" t="s">
        <v>161</v>
      </c>
      <c r="I12" s="487"/>
      <c r="J12" s="487"/>
      <c r="K12" s="487"/>
      <c r="L12" s="487"/>
      <c r="M12" s="487"/>
      <c r="N12" s="488" t="s">
        <v>162</v>
      </c>
      <c r="O12" s="487"/>
      <c r="P12" s="487"/>
      <c r="Q12" s="487"/>
      <c r="R12" s="487"/>
      <c r="S12" s="487"/>
      <c r="T12" s="489"/>
      <c r="U12" s="488" t="s">
        <v>163</v>
      </c>
      <c r="V12" s="487"/>
      <c r="W12" s="487"/>
      <c r="X12" s="487"/>
      <c r="Y12" s="487"/>
      <c r="Z12" s="487"/>
      <c r="AA12" s="487"/>
      <c r="AB12" s="487"/>
      <c r="AC12" s="487"/>
      <c r="AD12" s="490"/>
      <c r="AE12" s="195" t="str">
        <f>IF(B12="基本研究費","",IF(B12="傾斜的研究費","",IF(B12="改革推進費","",IF(B12="企画政策費","","← 課題番号(ﾌﾟﾛｼﾞｪｸﾄｺｰﾄﾞ)を入力してください。"))))</f>
        <v>← 課題番号(ﾌﾟﾛｼﾞｪｸﾄｺｰﾄﾞ)を入力してください。</v>
      </c>
    </row>
    <row r="13" spans="2:32" ht="13.5">
      <c r="B13" s="465" t="s">
        <v>164</v>
      </c>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7"/>
    </row>
    <row r="14" spans="2:32" ht="27.75" customHeight="1" thickBot="1">
      <c r="B14" s="468" t="s">
        <v>165</v>
      </c>
      <c r="C14" s="469"/>
      <c r="D14" s="469"/>
      <c r="E14" s="469"/>
      <c r="F14" s="469"/>
      <c r="G14" s="469"/>
      <c r="H14" s="469"/>
      <c r="I14" s="469"/>
      <c r="J14" s="469"/>
      <c r="K14" s="469"/>
      <c r="L14" s="469"/>
      <c r="M14" s="469"/>
      <c r="N14" s="469"/>
      <c r="O14" s="469"/>
      <c r="P14" s="469"/>
      <c r="Q14" s="469"/>
      <c r="R14" s="469"/>
      <c r="S14" s="469"/>
      <c r="T14" s="469"/>
      <c r="U14" s="469"/>
      <c r="V14" s="469"/>
      <c r="W14" s="469"/>
      <c r="X14" s="469"/>
      <c r="Y14" s="469"/>
      <c r="Z14" s="469"/>
      <c r="AA14" s="469"/>
      <c r="AB14" s="469"/>
      <c r="AC14" s="469"/>
      <c r="AD14" s="470"/>
    </row>
    <row r="15" spans="2:32" ht="23.25" customHeight="1" thickBot="1">
      <c r="B15" s="41" t="s">
        <v>166</v>
      </c>
      <c r="C15" s="42"/>
      <c r="F15" s="43" t="str">
        <f>IF(E16="日帰り","※ 日帰りの場合：日帰り(6号様式)シートにも、発着時間・移動経路を入力してください","")</f>
        <v/>
      </c>
    </row>
    <row r="16" spans="2:32" ht="27.75" customHeight="1">
      <c r="B16" s="471" t="s">
        <v>167</v>
      </c>
      <c r="C16" s="472"/>
      <c r="D16" s="473"/>
      <c r="E16" s="474" t="s">
        <v>168</v>
      </c>
      <c r="F16" s="474"/>
      <c r="G16" s="475"/>
      <c r="H16" s="476">
        <v>45766</v>
      </c>
      <c r="I16" s="476"/>
      <c r="J16" s="476"/>
      <c r="K16" s="476"/>
      <c r="L16" s="476"/>
      <c r="M16" s="476"/>
      <c r="N16" s="147" t="str">
        <f>IF(E16="宿泊","～","・")</f>
        <v>～</v>
      </c>
      <c r="O16" s="476">
        <v>45769</v>
      </c>
      <c r="P16" s="476"/>
      <c r="Q16" s="476"/>
      <c r="R16" s="476"/>
      <c r="S16" s="476"/>
      <c r="T16" s="476"/>
      <c r="U16" s="181"/>
      <c r="V16" s="182">
        <f>IF(E16="宿泊",O16-H16,"")</f>
        <v>3</v>
      </c>
      <c r="W16" s="183" t="s">
        <v>169</v>
      </c>
      <c r="X16" s="182">
        <f>IF(E16="宿泊",V16+1,"")</f>
        <v>4</v>
      </c>
      <c r="Y16" s="183" t="s">
        <v>170</v>
      </c>
      <c r="Z16" s="184" t="s">
        <v>171</v>
      </c>
      <c r="AA16" s="184"/>
      <c r="AB16" s="184"/>
      <c r="AC16" s="185"/>
      <c r="AD16" s="186" t="s">
        <v>172</v>
      </c>
    </row>
    <row r="17" spans="2:38" ht="27.75" customHeight="1" thickBot="1">
      <c r="B17" s="1243" t="s">
        <v>173</v>
      </c>
      <c r="C17" s="460"/>
      <c r="D17" s="460"/>
      <c r="E17" s="1244" t="s">
        <v>174</v>
      </c>
      <c r="F17" s="461"/>
      <c r="G17" s="462"/>
      <c r="H17" s="463" t="s">
        <v>175</v>
      </c>
      <c r="I17" s="460"/>
      <c r="J17" s="460"/>
      <c r="K17" s="1244" t="s">
        <v>174</v>
      </c>
      <c r="L17" s="461"/>
      <c r="M17" s="462"/>
      <c r="N17" s="1245" t="s">
        <v>176</v>
      </c>
      <c r="O17" s="1245"/>
      <c r="P17" s="1246"/>
      <c r="Q17" s="464" t="s">
        <v>177</v>
      </c>
      <c r="R17" s="464"/>
      <c r="S17" s="464"/>
      <c r="T17" s="464"/>
      <c r="U17" s="464"/>
      <c r="V17" s="269" t="s">
        <v>178</v>
      </c>
      <c r="W17" s="477" t="s">
        <v>179</v>
      </c>
      <c r="X17" s="477"/>
      <c r="Y17" s="477"/>
      <c r="Z17" s="477"/>
      <c r="AA17" s="477"/>
      <c r="AB17" s="477"/>
      <c r="AC17" s="477"/>
      <c r="AD17" s="187" t="s">
        <v>180</v>
      </c>
    </row>
    <row r="18" spans="2:38" ht="9.75" customHeight="1" thickBot="1">
      <c r="B18" s="270"/>
      <c r="C18" s="270"/>
      <c r="D18" s="270"/>
      <c r="E18" s="271"/>
      <c r="F18" s="271"/>
      <c r="G18" s="271"/>
      <c r="H18" s="270"/>
      <c r="I18" s="270"/>
      <c r="J18" s="270"/>
      <c r="K18" s="271"/>
      <c r="L18" s="271"/>
      <c r="M18" s="271"/>
      <c r="N18" s="272"/>
      <c r="O18" s="272"/>
      <c r="P18" s="272"/>
      <c r="Q18" s="273"/>
      <c r="R18" s="273"/>
      <c r="S18" s="273"/>
      <c r="T18" s="273"/>
      <c r="U18" s="273"/>
      <c r="V18" s="274"/>
      <c r="W18" s="275"/>
      <c r="X18" s="275"/>
      <c r="Y18" s="275"/>
      <c r="Z18" s="275"/>
      <c r="AA18" s="275"/>
      <c r="AB18" s="275"/>
      <c r="AC18" s="275"/>
      <c r="AD18" s="276"/>
    </row>
    <row r="19" spans="2:38" ht="27.75" customHeight="1">
      <c r="B19" s="448" t="s">
        <v>181</v>
      </c>
      <c r="C19" s="449"/>
      <c r="D19" s="450"/>
      <c r="E19" s="451" t="s">
        <v>182</v>
      </c>
      <c r="F19" s="452"/>
      <c r="G19" s="453"/>
      <c r="H19" s="454">
        <f>$H$16</f>
        <v>45766</v>
      </c>
      <c r="I19" s="455"/>
      <c r="J19" s="455"/>
      <c r="K19" s="455"/>
      <c r="L19" s="455"/>
      <c r="M19" s="455"/>
      <c r="N19" s="147" t="str">
        <f>IF($E$16="宿泊","～","・")</f>
        <v>～</v>
      </c>
      <c r="O19" s="455">
        <v>45767</v>
      </c>
      <c r="P19" s="455"/>
      <c r="Q19" s="455"/>
      <c r="R19" s="455"/>
      <c r="S19" s="455"/>
      <c r="T19" s="456"/>
      <c r="U19" s="451" t="s">
        <v>183</v>
      </c>
      <c r="V19" s="452"/>
      <c r="W19" s="453"/>
      <c r="X19" s="457" t="s">
        <v>184</v>
      </c>
      <c r="Y19" s="458"/>
      <c r="Z19" s="458"/>
      <c r="AA19" s="458"/>
      <c r="AB19" s="458"/>
      <c r="AC19" s="458"/>
      <c r="AD19" s="459"/>
    </row>
    <row r="20" spans="2:38" ht="27.75" customHeight="1">
      <c r="B20" s="432"/>
      <c r="C20" s="433"/>
      <c r="D20" s="434"/>
      <c r="E20" s="1247" t="s">
        <v>185</v>
      </c>
      <c r="F20" s="1248"/>
      <c r="G20" s="1249"/>
      <c r="H20" s="1250" t="s">
        <v>186</v>
      </c>
      <c r="I20" s="1251"/>
      <c r="J20" s="1251"/>
      <c r="K20" s="1251"/>
      <c r="L20" s="1251"/>
      <c r="M20" s="1251"/>
      <c r="N20" s="1251"/>
      <c r="O20" s="1251"/>
      <c r="P20" s="1251"/>
      <c r="Q20" s="1251"/>
      <c r="R20" s="1251"/>
      <c r="S20" s="1251"/>
      <c r="T20" s="1251"/>
      <c r="U20" s="1251"/>
      <c r="V20" s="1251"/>
      <c r="W20" s="1251"/>
      <c r="X20" s="1251"/>
      <c r="Y20" s="1251"/>
      <c r="Z20" s="1251"/>
      <c r="AA20" s="1251"/>
      <c r="AB20" s="1251"/>
      <c r="AC20" s="1251"/>
      <c r="AD20" s="1252"/>
    </row>
    <row r="21" spans="2:38" ht="27.75" customHeight="1">
      <c r="B21" s="432"/>
      <c r="C21" s="433"/>
      <c r="D21" s="434"/>
      <c r="E21" s="1253" t="s">
        <v>187</v>
      </c>
      <c r="F21" s="1254"/>
      <c r="G21" s="1255"/>
      <c r="H21" s="1250" t="s">
        <v>188</v>
      </c>
      <c r="I21" s="1251"/>
      <c r="J21" s="1251"/>
      <c r="K21" s="1251"/>
      <c r="L21" s="1251"/>
      <c r="M21" s="1251"/>
      <c r="N21" s="1251"/>
      <c r="O21" s="1251"/>
      <c r="P21" s="1251"/>
      <c r="Q21" s="1251"/>
      <c r="R21" s="1256"/>
      <c r="S21" s="1257" t="s">
        <v>189</v>
      </c>
      <c r="T21" s="1258"/>
      <c r="U21" s="1259"/>
      <c r="V21" s="1250" t="s">
        <v>190</v>
      </c>
      <c r="W21" s="1251"/>
      <c r="X21" s="1251"/>
      <c r="Y21" s="1251"/>
      <c r="Z21" s="1251"/>
      <c r="AA21" s="1251"/>
      <c r="AB21" s="1251"/>
      <c r="AC21" s="1251"/>
      <c r="AD21" s="1252"/>
    </row>
    <row r="22" spans="2:38" ht="27.75" customHeight="1">
      <c r="B22" s="432"/>
      <c r="C22" s="433"/>
      <c r="D22" s="434"/>
      <c r="E22" s="1260" t="s">
        <v>191</v>
      </c>
      <c r="F22" s="438"/>
      <c r="G22" s="438"/>
      <c r="H22" s="1261" t="s">
        <v>25</v>
      </c>
      <c r="I22" s="1262"/>
      <c r="J22" s="1262"/>
      <c r="K22" s="1262"/>
      <c r="L22" s="1262"/>
      <c r="M22" s="1262"/>
      <c r="N22" s="1263" t="s">
        <v>192</v>
      </c>
      <c r="O22" s="1264"/>
      <c r="P22" s="1265" t="s">
        <v>193</v>
      </c>
      <c r="Q22" s="1266"/>
      <c r="R22" s="1266"/>
      <c r="S22" s="1266"/>
      <c r="T22" s="1266"/>
      <c r="U22" s="1266"/>
      <c r="V22" s="1267" t="s">
        <v>194</v>
      </c>
      <c r="W22" s="1267"/>
      <c r="X22" s="1267"/>
      <c r="Y22" s="1267"/>
      <c r="Z22" s="1267"/>
      <c r="AA22" s="1267"/>
      <c r="AB22" s="1267"/>
      <c r="AC22" s="1267"/>
      <c r="AD22" s="1268"/>
    </row>
    <row r="23" spans="2:38" ht="27.75" customHeight="1">
      <c r="B23" s="432"/>
      <c r="C23" s="433"/>
      <c r="D23" s="434"/>
      <c r="E23" s="1269" t="s">
        <v>195</v>
      </c>
      <c r="F23" s="1270"/>
      <c r="G23" s="1271"/>
      <c r="H23" s="1272">
        <v>12000</v>
      </c>
      <c r="I23" s="431"/>
      <c r="J23" s="431"/>
      <c r="K23" s="277" t="s">
        <v>196</v>
      </c>
      <c r="L23" s="278">
        <f>O19-H19</f>
        <v>1</v>
      </c>
      <c r="M23" s="1273" t="s">
        <v>197</v>
      </c>
      <c r="N23" s="1273"/>
      <c r="O23" s="1273"/>
      <c r="P23" s="1274">
        <f>IFERROR(VLOOKUP($H22,【編集不可】!G4:K50,2,FALSE),"")</f>
        <v>11000</v>
      </c>
      <c r="Q23" s="1274"/>
      <c r="R23" s="1275"/>
      <c r="S23" s="1276" t="s">
        <v>198</v>
      </c>
      <c r="T23" s="1277"/>
      <c r="U23" s="1278"/>
      <c r="V23" s="1279" t="s">
        <v>199</v>
      </c>
      <c r="W23" s="1280"/>
      <c r="X23" s="1280"/>
      <c r="Y23" s="1280"/>
      <c r="Z23" s="1280"/>
      <c r="AA23" s="1280"/>
      <c r="AB23" s="1280"/>
      <c r="AC23" s="1280"/>
      <c r="AD23" s="1281"/>
      <c r="AE23" t="s">
        <v>200</v>
      </c>
    </row>
    <row r="24" spans="2:38" ht="27.75" customHeight="1" thickBot="1">
      <c r="B24" s="1282"/>
      <c r="C24" s="1283"/>
      <c r="D24" s="1284"/>
      <c r="E24" s="439" t="s">
        <v>201</v>
      </c>
      <c r="F24" s="440"/>
      <c r="G24" s="440"/>
      <c r="H24" s="446" t="s">
        <v>202</v>
      </c>
      <c r="I24" s="447"/>
      <c r="J24" s="447"/>
      <c r="K24" s="441" cm="1">
        <f t="array" ref="K24">IFERROR(_xlfn.SWITCH(V23,"素泊まり（食事含まれない）",【入力例】!AJ24,"朝食のみ含む（宿泊手当1/3減額）",【入力例】!AK24,"夕食のみ含む（宿泊手当1/3減額）",【入力例】!AK24,"朝食・夕食を含む（宿泊手当2/3減額）",【入力例】!AL24),"")</f>
        <v>1600</v>
      </c>
      <c r="L24" s="441"/>
      <c r="M24" s="441"/>
      <c r="N24" s="442" t="s">
        <v>203</v>
      </c>
      <c r="O24" s="443"/>
      <c r="P24" s="444"/>
      <c r="Q24" s="444"/>
      <c r="R24" s="444"/>
      <c r="S24" s="444"/>
      <c r="T24" s="444"/>
      <c r="U24" s="444"/>
      <c r="V24" s="444"/>
      <c r="W24" s="444"/>
      <c r="X24" s="444"/>
      <c r="Y24" s="444"/>
      <c r="Z24" s="444"/>
      <c r="AA24" s="444"/>
      <c r="AB24" s="444"/>
      <c r="AC24" s="444"/>
      <c r="AD24" s="445"/>
      <c r="AJ24" s="128">
        <f>IFERROR(VLOOKUP($H22,【編集不可】!$G$4:$K$50,3,FALSE),"")</f>
        <v>2400</v>
      </c>
      <c r="AK24" s="128">
        <f>IFERROR(VLOOKUP($H22,【編集不可】!$G$4:$K$50,4,FALSE),"")</f>
        <v>1600</v>
      </c>
      <c r="AL24" s="128">
        <f>IFERROR(VLOOKUP($H22,【編集不可】!$G$4:$K$50,5,FALSE),"")</f>
        <v>800</v>
      </c>
    </row>
    <row r="25" spans="2:38" ht="27.75" customHeight="1">
      <c r="B25" s="432" t="s">
        <v>204</v>
      </c>
      <c r="C25" s="433"/>
      <c r="D25" s="434"/>
      <c r="E25" s="1285" t="s">
        <v>182</v>
      </c>
      <c r="F25" s="1286"/>
      <c r="G25" s="1264"/>
      <c r="H25" s="1287">
        <v>45768</v>
      </c>
      <c r="I25" s="1288"/>
      <c r="J25" s="1288"/>
      <c r="K25" s="1288"/>
      <c r="L25" s="1288"/>
      <c r="M25" s="1288"/>
      <c r="N25" s="1289" t="str">
        <f>IF($E$16="宿泊","～","・")</f>
        <v>～</v>
      </c>
      <c r="O25" s="1288">
        <v>45769</v>
      </c>
      <c r="P25" s="1288"/>
      <c r="Q25" s="1288"/>
      <c r="R25" s="1288"/>
      <c r="S25" s="1288"/>
      <c r="T25" s="1290"/>
      <c r="U25" s="1285" t="s">
        <v>183</v>
      </c>
      <c r="V25" s="1286"/>
      <c r="W25" s="1264"/>
      <c r="X25" s="1261" t="s">
        <v>205</v>
      </c>
      <c r="Y25" s="1262"/>
      <c r="Z25" s="1262"/>
      <c r="AA25" s="1262"/>
      <c r="AB25" s="1262"/>
      <c r="AC25" s="1262"/>
      <c r="AD25" s="1291"/>
    </row>
    <row r="26" spans="2:38" ht="27.75" customHeight="1">
      <c r="B26" s="432"/>
      <c r="C26" s="433"/>
      <c r="D26" s="434"/>
      <c r="E26" s="1247" t="s">
        <v>185</v>
      </c>
      <c r="F26" s="1248"/>
      <c r="G26" s="1249"/>
      <c r="H26" s="1250" t="s">
        <v>206</v>
      </c>
      <c r="I26" s="1251"/>
      <c r="J26" s="1251"/>
      <c r="K26" s="1251"/>
      <c r="L26" s="1251"/>
      <c r="M26" s="1251"/>
      <c r="N26" s="1251"/>
      <c r="O26" s="1251"/>
      <c r="P26" s="1251"/>
      <c r="Q26" s="1251"/>
      <c r="R26" s="1251"/>
      <c r="S26" s="1251"/>
      <c r="T26" s="1251"/>
      <c r="U26" s="1251"/>
      <c r="V26" s="1251"/>
      <c r="W26" s="1251"/>
      <c r="X26" s="1251"/>
      <c r="Y26" s="1251"/>
      <c r="Z26" s="1251"/>
      <c r="AA26" s="1251"/>
      <c r="AB26" s="1251"/>
      <c r="AC26" s="1251"/>
      <c r="AD26" s="1252"/>
    </row>
    <row r="27" spans="2:38" ht="27.75" customHeight="1">
      <c r="B27" s="432"/>
      <c r="C27" s="433"/>
      <c r="D27" s="434"/>
      <c r="E27" s="1253" t="s">
        <v>187</v>
      </c>
      <c r="F27" s="1254"/>
      <c r="G27" s="1255"/>
      <c r="H27" s="1250" t="s">
        <v>207</v>
      </c>
      <c r="I27" s="1251"/>
      <c r="J27" s="1251"/>
      <c r="K27" s="1251"/>
      <c r="L27" s="1251"/>
      <c r="M27" s="1251"/>
      <c r="N27" s="1251"/>
      <c r="O27" s="1251"/>
      <c r="P27" s="1251"/>
      <c r="Q27" s="1251"/>
      <c r="R27" s="1256"/>
      <c r="S27" s="1257" t="s">
        <v>189</v>
      </c>
      <c r="T27" s="1258"/>
      <c r="U27" s="1259"/>
      <c r="V27" s="1250" t="s">
        <v>208</v>
      </c>
      <c r="W27" s="1251"/>
      <c r="X27" s="1251"/>
      <c r="Y27" s="1251"/>
      <c r="Z27" s="1251"/>
      <c r="AA27" s="1251"/>
      <c r="AB27" s="1251"/>
      <c r="AC27" s="1251"/>
      <c r="AD27" s="1252"/>
    </row>
    <row r="28" spans="2:38" ht="27.75" customHeight="1">
      <c r="B28" s="432"/>
      <c r="C28" s="433"/>
      <c r="D28" s="434"/>
      <c r="E28" s="1260" t="s">
        <v>191</v>
      </c>
      <c r="F28" s="438"/>
      <c r="G28" s="438"/>
      <c r="H28" s="1261" t="s">
        <v>24</v>
      </c>
      <c r="I28" s="1262"/>
      <c r="J28" s="1262"/>
      <c r="K28" s="1262"/>
      <c r="L28" s="1262"/>
      <c r="M28" s="1262"/>
      <c r="N28" s="1263" t="s">
        <v>192</v>
      </c>
      <c r="O28" s="1264"/>
      <c r="P28" s="1265" t="s">
        <v>209</v>
      </c>
      <c r="Q28" s="1266"/>
      <c r="R28" s="1266"/>
      <c r="S28" s="1266"/>
      <c r="T28" s="1266"/>
      <c r="U28" s="1266"/>
      <c r="V28" s="1267" t="s">
        <v>210</v>
      </c>
      <c r="W28" s="1267"/>
      <c r="X28" s="1267"/>
      <c r="Y28" s="1267"/>
      <c r="Z28" s="1267"/>
      <c r="AA28" s="1267"/>
      <c r="AB28" s="1267"/>
      <c r="AC28" s="1267"/>
      <c r="AD28" s="1268"/>
    </row>
    <row r="29" spans="2:38" ht="27.75" customHeight="1">
      <c r="B29" s="432"/>
      <c r="C29" s="433"/>
      <c r="D29" s="434"/>
      <c r="E29" s="1269" t="s">
        <v>195</v>
      </c>
      <c r="F29" s="1270"/>
      <c r="G29" s="1271"/>
      <c r="H29" s="1272">
        <v>9000</v>
      </c>
      <c r="I29" s="431"/>
      <c r="J29" s="431"/>
      <c r="K29" s="277" t="s">
        <v>196</v>
      </c>
      <c r="L29" s="278">
        <f>O25-H25</f>
        <v>1</v>
      </c>
      <c r="M29" s="1273" t="s">
        <v>197</v>
      </c>
      <c r="N29" s="1273"/>
      <c r="O29" s="1273"/>
      <c r="P29" s="1274">
        <f>IFERROR(VLOOKUP($H28,【編集不可】!G10:K56,2,FALSE),"")</f>
        <v>9000</v>
      </c>
      <c r="Q29" s="1274"/>
      <c r="R29" s="1275"/>
      <c r="S29" s="1276" t="s">
        <v>198</v>
      </c>
      <c r="T29" s="1277"/>
      <c r="U29" s="1278"/>
      <c r="V29" s="1279" t="s">
        <v>211</v>
      </c>
      <c r="W29" s="1280"/>
      <c r="X29" s="1280"/>
      <c r="Y29" s="1280"/>
      <c r="Z29" s="1280"/>
      <c r="AA29" s="1280"/>
      <c r="AB29" s="1280"/>
      <c r="AC29" s="1280"/>
      <c r="AD29" s="1281"/>
      <c r="AI29" t="str">
        <f>IFERROR(VLOOKUP($Q$23,【編集不可】!M10:N13,2,FALSE),"")</f>
        <v/>
      </c>
    </row>
    <row r="30" spans="2:38" ht="27.75" customHeight="1" thickBot="1">
      <c r="B30" s="1282"/>
      <c r="C30" s="1283"/>
      <c r="D30" s="1284"/>
      <c r="E30" s="439" t="s">
        <v>201</v>
      </c>
      <c r="F30" s="440"/>
      <c r="G30" s="440"/>
      <c r="H30" s="446" t="s">
        <v>202</v>
      </c>
      <c r="I30" s="447"/>
      <c r="J30" s="447"/>
      <c r="K30" s="441" cm="1">
        <f t="array" ref="K30">IFERROR(_xlfn.SWITCH(V29,"素泊まり（食事含まれない）",【入力例】!AJ30,"朝食のみ含む（宿泊手当1/3減額）",【入力例】!AK30,"夕食のみ含む（宿泊手当1/3減額）",【入力例】!AK30,"朝食・夕食を含む（宿泊手当2/3減額）",【入力例】!AL30),"")</f>
        <v>2400</v>
      </c>
      <c r="L30" s="441"/>
      <c r="M30" s="441"/>
      <c r="N30" s="442" t="s">
        <v>203</v>
      </c>
      <c r="O30" s="443"/>
      <c r="P30" s="444"/>
      <c r="Q30" s="444"/>
      <c r="R30" s="444"/>
      <c r="S30" s="444"/>
      <c r="T30" s="444"/>
      <c r="U30" s="444"/>
      <c r="V30" s="444"/>
      <c r="W30" s="444"/>
      <c r="X30" s="444"/>
      <c r="Y30" s="444"/>
      <c r="Z30" s="444"/>
      <c r="AA30" s="444"/>
      <c r="AB30" s="444"/>
      <c r="AC30" s="444"/>
      <c r="AD30" s="445"/>
      <c r="AJ30" s="128">
        <f>IFERROR(VLOOKUP($H28,【編集不可】!$G$4:$K$50,3,FALSE),"")</f>
        <v>2400</v>
      </c>
      <c r="AK30" s="128">
        <f>IFERROR(VLOOKUP($H28,【編集不可】!$G$4:$K$50,4,FALSE),"")</f>
        <v>1600</v>
      </c>
      <c r="AL30" s="128">
        <f>IFERROR(VLOOKUP($H28,【編集不可】!$G$4:$K$50,5,FALSE),"")</f>
        <v>800</v>
      </c>
    </row>
    <row r="31" spans="2:38" ht="27.75" customHeight="1">
      <c r="B31" s="432" t="s">
        <v>212</v>
      </c>
      <c r="C31" s="433"/>
      <c r="D31" s="434"/>
      <c r="E31" s="1285" t="s">
        <v>182</v>
      </c>
      <c r="F31" s="1286"/>
      <c r="G31" s="1264"/>
      <c r="H31" s="1292"/>
      <c r="I31" s="1293"/>
      <c r="J31" s="1293"/>
      <c r="K31" s="1293"/>
      <c r="L31" s="1293"/>
      <c r="M31" s="1293"/>
      <c r="N31" s="1289" t="str">
        <f>IF($E$16="宿泊","～","・")</f>
        <v>～</v>
      </c>
      <c r="O31" s="1293"/>
      <c r="P31" s="1293"/>
      <c r="Q31" s="1293"/>
      <c r="R31" s="1293"/>
      <c r="S31" s="1293"/>
      <c r="T31" s="1294"/>
      <c r="U31" s="1285" t="s">
        <v>183</v>
      </c>
      <c r="V31" s="1286"/>
      <c r="W31" s="1264"/>
      <c r="X31" s="1295"/>
      <c r="Y31" s="1296"/>
      <c r="Z31" s="1296"/>
      <c r="AA31" s="1296"/>
      <c r="AB31" s="1296"/>
      <c r="AC31" s="1296"/>
      <c r="AD31" s="1297"/>
    </row>
    <row r="32" spans="2:38" ht="27.75" customHeight="1">
      <c r="B32" s="432"/>
      <c r="C32" s="433"/>
      <c r="D32" s="434"/>
      <c r="E32" s="1247" t="s">
        <v>185</v>
      </c>
      <c r="F32" s="1248"/>
      <c r="G32" s="1249"/>
      <c r="H32" s="1298"/>
      <c r="I32" s="1299"/>
      <c r="J32" s="1299"/>
      <c r="K32" s="1299"/>
      <c r="L32" s="1299"/>
      <c r="M32" s="1299"/>
      <c r="N32" s="1299"/>
      <c r="O32" s="1299"/>
      <c r="P32" s="1299"/>
      <c r="Q32" s="1299"/>
      <c r="R32" s="1299"/>
      <c r="S32" s="1299"/>
      <c r="T32" s="1299"/>
      <c r="U32" s="1299"/>
      <c r="V32" s="1299"/>
      <c r="W32" s="1299"/>
      <c r="X32" s="1299"/>
      <c r="Y32" s="1299"/>
      <c r="Z32" s="1299"/>
      <c r="AA32" s="1299"/>
      <c r="AB32" s="1299"/>
      <c r="AC32" s="1299"/>
      <c r="AD32" s="1300"/>
    </row>
    <row r="33" spans="2:38" ht="27.75" customHeight="1">
      <c r="B33" s="432"/>
      <c r="C33" s="433"/>
      <c r="D33" s="434"/>
      <c r="E33" s="1253" t="s">
        <v>187</v>
      </c>
      <c r="F33" s="1254"/>
      <c r="G33" s="1255"/>
      <c r="H33" s="1298"/>
      <c r="I33" s="1299"/>
      <c r="J33" s="1299"/>
      <c r="K33" s="1299"/>
      <c r="L33" s="1299"/>
      <c r="M33" s="1299"/>
      <c r="N33" s="1299"/>
      <c r="O33" s="1299"/>
      <c r="P33" s="1299"/>
      <c r="Q33" s="1299"/>
      <c r="R33" s="1301"/>
      <c r="S33" s="1257" t="s">
        <v>189</v>
      </c>
      <c r="T33" s="1258"/>
      <c r="U33" s="1259"/>
      <c r="V33" s="1298"/>
      <c r="W33" s="1299"/>
      <c r="X33" s="1299"/>
      <c r="Y33" s="1299"/>
      <c r="Z33" s="1299"/>
      <c r="AA33" s="1299"/>
      <c r="AB33" s="1299"/>
      <c r="AC33" s="1299"/>
      <c r="AD33" s="1300"/>
    </row>
    <row r="34" spans="2:38" ht="27.75" customHeight="1">
      <c r="B34" s="432"/>
      <c r="C34" s="433"/>
      <c r="D34" s="434"/>
      <c r="E34" s="1260" t="s">
        <v>191</v>
      </c>
      <c r="F34" s="438"/>
      <c r="G34" s="438"/>
      <c r="H34" s="1295"/>
      <c r="I34" s="1296"/>
      <c r="J34" s="1296"/>
      <c r="K34" s="1296"/>
      <c r="L34" s="1296"/>
      <c r="M34" s="1296"/>
      <c r="N34" s="1263" t="s">
        <v>192</v>
      </c>
      <c r="O34" s="1264"/>
      <c r="P34" s="1302"/>
      <c r="Q34" s="1303"/>
      <c r="R34" s="1303"/>
      <c r="S34" s="1303"/>
      <c r="T34" s="1303"/>
      <c r="U34" s="1303"/>
      <c r="V34" s="1304"/>
      <c r="W34" s="1304"/>
      <c r="X34" s="1304"/>
      <c r="Y34" s="1304"/>
      <c r="Z34" s="1304"/>
      <c r="AA34" s="1304"/>
      <c r="AB34" s="1304"/>
      <c r="AC34" s="1304"/>
      <c r="AD34" s="1305"/>
    </row>
    <row r="35" spans="2:38" ht="27.75" customHeight="1">
      <c r="B35" s="432"/>
      <c r="C35" s="433"/>
      <c r="D35" s="434"/>
      <c r="E35" s="1269" t="s">
        <v>195</v>
      </c>
      <c r="F35" s="1270"/>
      <c r="G35" s="1271"/>
      <c r="H35" s="1272"/>
      <c r="I35" s="431"/>
      <c r="J35" s="431"/>
      <c r="K35" s="277" t="s">
        <v>196</v>
      </c>
      <c r="L35" s="278">
        <f>O31-H31</f>
        <v>0</v>
      </c>
      <c r="M35" s="1273" t="s">
        <v>197</v>
      </c>
      <c r="N35" s="1273"/>
      <c r="O35" s="1273"/>
      <c r="P35" s="1274" t="str">
        <f>IFERROR(VLOOKUP($H34,【編集不可】!G16:K62,2,FALSE),"")</f>
        <v/>
      </c>
      <c r="Q35" s="1274"/>
      <c r="R35" s="1275"/>
      <c r="S35" s="1276" t="s">
        <v>198</v>
      </c>
      <c r="T35" s="1277"/>
      <c r="U35" s="1278"/>
      <c r="V35" s="1279"/>
      <c r="W35" s="1280"/>
      <c r="X35" s="1280"/>
      <c r="Y35" s="1280"/>
      <c r="Z35" s="1280"/>
      <c r="AA35" s="1280"/>
      <c r="AB35" s="1280"/>
      <c r="AC35" s="1280"/>
      <c r="AD35" s="1281"/>
      <c r="AI35" t="str">
        <f>IFERROR(VLOOKUP($Q$23,【編集不可】!M16:N19,2,FALSE),"")</f>
        <v/>
      </c>
    </row>
    <row r="36" spans="2:38" ht="27.75" customHeight="1" thickBot="1">
      <c r="B36" s="435"/>
      <c r="C36" s="436"/>
      <c r="D36" s="437"/>
      <c r="E36" s="439" t="s">
        <v>201</v>
      </c>
      <c r="F36" s="440"/>
      <c r="G36" s="440"/>
      <c r="H36" s="446" t="s">
        <v>202</v>
      </c>
      <c r="I36" s="447"/>
      <c r="J36" s="447"/>
      <c r="K36" s="441" t="str" cm="1">
        <f t="array" ref="K36">IFERROR(_xlfn.SWITCH(V35,"素泊まり（食事含まれない）",【入力例】!AJ36,"朝食のみ含む（宿泊手当1/3減額）",【入力例】!AK36,"夕食のみ含む（宿泊手当1/3減額）",【入力例】!AK36,"朝食・夕食を含む（宿泊手当2/3減額）",【入力例】!AL36),"")</f>
        <v/>
      </c>
      <c r="L36" s="441"/>
      <c r="M36" s="441"/>
      <c r="N36" s="442" t="s">
        <v>203</v>
      </c>
      <c r="O36" s="443"/>
      <c r="P36" s="444"/>
      <c r="Q36" s="444"/>
      <c r="R36" s="444"/>
      <c r="S36" s="444"/>
      <c r="T36" s="444"/>
      <c r="U36" s="444"/>
      <c r="V36" s="444"/>
      <c r="W36" s="444"/>
      <c r="X36" s="444"/>
      <c r="Y36" s="444"/>
      <c r="Z36" s="444"/>
      <c r="AA36" s="444"/>
      <c r="AB36" s="444"/>
      <c r="AC36" s="444"/>
      <c r="AD36" s="445"/>
      <c r="AJ36" s="128" t="str">
        <f>IFERROR(VLOOKUP($H34,【編集不可】!$G$4:$K$50,3,FALSE),"")</f>
        <v/>
      </c>
      <c r="AK36" s="128" t="str">
        <f>IFERROR(VLOOKUP($H34,【編集不可】!$G$4:$K$50,4,FALSE),"")</f>
        <v/>
      </c>
      <c r="AL36" s="128" t="str">
        <f>IFERROR(VLOOKUP($H34,【編集不可】!$G$4:$K$50,5,FALSE),"")</f>
        <v/>
      </c>
    </row>
    <row r="37" spans="2:38" ht="21.75" customHeight="1" thickBot="1">
      <c r="B37" s="52" t="s">
        <v>213</v>
      </c>
      <c r="C37" s="53"/>
      <c r="D37" s="53"/>
      <c r="E37" s="53"/>
      <c r="F37" s="112" t="s">
        <v>214</v>
      </c>
      <c r="G37" s="112"/>
      <c r="H37" s="112"/>
      <c r="I37" s="68"/>
      <c r="J37" s="68" t="str" cm="1">
        <f t="array" ref="J37">_xlfn.SWITCH($F$38,"減額","↓ 減額後の支給額等を記入","宿指定","↓ 指定額等を記入","")</f>
        <v/>
      </c>
      <c r="K37" s="67"/>
      <c r="L37" s="67"/>
      <c r="M37" s="67"/>
      <c r="N37" s="67"/>
      <c r="O37" s="67"/>
      <c r="P37" s="54"/>
      <c r="Q37" s="54"/>
      <c r="R37" s="54"/>
      <c r="S37" s="55"/>
      <c r="T37" s="133"/>
      <c r="U37" s="133" t="s">
        <v>214</v>
      </c>
      <c r="V37" s="56"/>
      <c r="X37" s="68"/>
      <c r="Y37" s="179" t="str">
        <f>IF(U38="減額","↓ 減額後の支給額等を記入","")</f>
        <v>↓ 減額後の支給額等を記入</v>
      </c>
      <c r="Z37" s="67"/>
      <c r="AA37" s="67"/>
      <c r="AB37" s="67"/>
      <c r="AC37" s="67"/>
      <c r="AD37" s="67"/>
    </row>
    <row r="38" spans="2:38" ht="27.75" customHeight="1">
      <c r="B38" s="416" t="s">
        <v>215</v>
      </c>
      <c r="C38" s="417"/>
      <c r="D38" s="417"/>
      <c r="E38" s="418"/>
      <c r="F38" s="419" t="s">
        <v>216</v>
      </c>
      <c r="G38" s="420"/>
      <c r="H38" s="421"/>
      <c r="I38" s="422"/>
      <c r="J38" s="423"/>
      <c r="K38" s="423"/>
      <c r="L38" s="423"/>
      <c r="M38" s="423"/>
      <c r="N38" s="423"/>
      <c r="O38" s="423"/>
      <c r="P38" s="423"/>
      <c r="Q38" s="424"/>
      <c r="R38" s="425" t="s">
        <v>217</v>
      </c>
      <c r="S38" s="426"/>
      <c r="T38" s="427"/>
      <c r="U38" s="419" t="s">
        <v>218</v>
      </c>
      <c r="V38" s="420"/>
      <c r="W38" s="421"/>
      <c r="X38" s="428" t="s">
        <v>219</v>
      </c>
      <c r="Y38" s="429"/>
      <c r="Z38" s="429"/>
      <c r="AA38" s="429"/>
      <c r="AB38" s="429"/>
      <c r="AC38" s="429"/>
      <c r="AD38" s="430"/>
    </row>
    <row r="39" spans="2:38" ht="27.75" customHeight="1">
      <c r="B39" s="1306" t="s">
        <v>220</v>
      </c>
      <c r="C39" s="1270"/>
      <c r="D39" s="1270"/>
      <c r="E39" s="1271"/>
      <c r="F39" s="1307" t="s">
        <v>221</v>
      </c>
      <c r="G39" s="1307"/>
      <c r="H39" s="1308"/>
      <c r="I39" s="1309"/>
      <c r="J39" s="1310"/>
      <c r="K39" s="1310"/>
      <c r="L39" s="1310"/>
      <c r="M39" s="1310"/>
      <c r="N39" s="1310"/>
      <c r="O39" s="1310"/>
      <c r="P39" s="1310"/>
      <c r="Q39" s="1310"/>
      <c r="R39" s="1310"/>
      <c r="S39" s="1310"/>
      <c r="T39" s="1310"/>
      <c r="U39" s="1310"/>
      <c r="V39" s="1310"/>
      <c r="W39" s="1310"/>
      <c r="X39" s="1310"/>
      <c r="Y39" s="1310"/>
      <c r="Z39" s="1310"/>
      <c r="AA39" s="1311" t="str">
        <f>IF(F39="なし","","←支給内容をご記入ください。")</f>
        <v/>
      </c>
      <c r="AB39" s="1311"/>
      <c r="AC39" s="1311"/>
      <c r="AD39" s="1312"/>
    </row>
    <row r="40" spans="2:38" ht="27.75" customHeight="1" thickBot="1">
      <c r="B40" s="404" t="s">
        <v>222</v>
      </c>
      <c r="C40" s="405"/>
      <c r="D40" s="405"/>
      <c r="E40" s="405"/>
      <c r="F40" s="406"/>
      <c r="G40" s="1313" t="s">
        <v>221</v>
      </c>
      <c r="H40" s="407"/>
      <c r="I40" s="407"/>
      <c r="J40" s="408"/>
      <c r="K40" s="409" t="s">
        <v>223</v>
      </c>
      <c r="L40" s="410"/>
      <c r="M40" s="410"/>
      <c r="N40" s="410"/>
      <c r="O40" s="410"/>
      <c r="P40" s="411"/>
      <c r="Q40" s="1313" t="s">
        <v>221</v>
      </c>
      <c r="R40" s="407"/>
      <c r="S40" s="407"/>
      <c r="T40" s="408"/>
      <c r="U40" s="412" t="s">
        <v>224</v>
      </c>
      <c r="V40" s="413"/>
      <c r="W40" s="413"/>
      <c r="X40" s="413"/>
      <c r="Y40" s="413"/>
      <c r="Z40" s="414"/>
      <c r="AA40" s="1313" t="s">
        <v>221</v>
      </c>
      <c r="AB40" s="407"/>
      <c r="AC40" s="407"/>
      <c r="AD40" s="415"/>
    </row>
    <row r="41" spans="2:38" ht="21.75" customHeight="1" thickBot="1">
      <c r="B41" s="52" t="s">
        <v>225</v>
      </c>
      <c r="C41" s="127"/>
      <c r="D41" s="127"/>
      <c r="E41" s="279" t="str">
        <f>IF(G40="あり","【必須】領収書・理由書の提出 ↑","")</f>
        <v/>
      </c>
      <c r="F41" s="127"/>
      <c r="G41" s="279"/>
      <c r="H41" s="280"/>
      <c r="I41" s="280"/>
      <c r="J41" s="280"/>
      <c r="K41" s="281"/>
      <c r="L41" s="281"/>
      <c r="M41" s="281"/>
      <c r="N41" s="281"/>
      <c r="O41" s="281"/>
      <c r="P41" s="281"/>
      <c r="Q41" s="279"/>
      <c r="R41" s="280"/>
      <c r="S41" s="282" t="str">
        <f>IF(Q40="あり","【必須】請求書・フライト情報提出 ↑","")</f>
        <v/>
      </c>
      <c r="T41" s="280"/>
      <c r="U41" s="283"/>
      <c r="V41" s="283"/>
      <c r="W41" s="283"/>
      <c r="X41" s="283"/>
      <c r="Y41" s="284"/>
      <c r="Z41" s="285"/>
      <c r="AA41" s="285"/>
      <c r="AB41" s="285"/>
      <c r="AC41" s="285"/>
      <c r="AD41" s="285" t="str">
        <f>IF(AA40="あり","【必須】領収書とフライト情報・宿泊内容提出 ↑","")</f>
        <v/>
      </c>
    </row>
    <row r="42" spans="2:38" ht="118.5" customHeight="1" thickBot="1">
      <c r="B42" s="398" t="s">
        <v>226</v>
      </c>
      <c r="C42" s="399"/>
      <c r="D42" s="399"/>
      <c r="E42" s="400"/>
      <c r="F42" s="401"/>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3"/>
    </row>
    <row r="43" spans="2:38" ht="22.5" customHeight="1">
      <c r="B43" s="111"/>
      <c r="F43" s="43" t="str">
        <f>IF(E17="その他","↑ 出発地をご記入ください。","")</f>
        <v/>
      </c>
      <c r="G43" s="43"/>
      <c r="H43" s="43"/>
      <c r="I43" s="43"/>
      <c r="J43" s="43"/>
      <c r="K43" s="43"/>
      <c r="L43" s="43"/>
      <c r="M43" s="43" t="str">
        <f>IF(K17="その他","↑ 帰着地をご記入ください。","")</f>
        <v/>
      </c>
      <c r="N43" s="43"/>
      <c r="O43" s="43"/>
      <c r="AD43" s="177" t="s">
        <v>227</v>
      </c>
    </row>
    <row r="44" spans="2:38" ht="21.75" customHeight="1">
      <c r="B44" s="1"/>
    </row>
  </sheetData>
  <sheetProtection selectLockedCells="1"/>
  <mergeCells count="143">
    <mergeCell ref="V34:AD34"/>
    <mergeCell ref="P23:R23"/>
    <mergeCell ref="S23:U23"/>
    <mergeCell ref="M35:O35"/>
    <mergeCell ref="P35:R35"/>
    <mergeCell ref="S35:U35"/>
    <mergeCell ref="V35:AD35"/>
    <mergeCell ref="H36:J36"/>
    <mergeCell ref="U25:W25"/>
    <mergeCell ref="X25:AD25"/>
    <mergeCell ref="H24:J24"/>
    <mergeCell ref="K24:M24"/>
    <mergeCell ref="N24:O24"/>
    <mergeCell ref="P24:AD24"/>
    <mergeCell ref="M29:O29"/>
    <mergeCell ref="P29:R29"/>
    <mergeCell ref="S29:U29"/>
    <mergeCell ref="V29:AD29"/>
    <mergeCell ref="U31:W31"/>
    <mergeCell ref="X31:AD31"/>
    <mergeCell ref="S27:U27"/>
    <mergeCell ref="V27:AD27"/>
    <mergeCell ref="B5:G5"/>
    <mergeCell ref="H5:O5"/>
    <mergeCell ref="P5:U5"/>
    <mergeCell ref="V5:AD5"/>
    <mergeCell ref="B6:I6"/>
    <mergeCell ref="J6:O6"/>
    <mergeCell ref="P6:T6"/>
    <mergeCell ref="U6:AD6"/>
    <mergeCell ref="B1:K1"/>
    <mergeCell ref="L1:T1"/>
    <mergeCell ref="U1:AD1"/>
    <mergeCell ref="B3:C3"/>
    <mergeCell ref="D3:AA3"/>
    <mergeCell ref="AB3:AD3"/>
    <mergeCell ref="B11:G11"/>
    <mergeCell ref="H11:M11"/>
    <mergeCell ref="N11:T11"/>
    <mergeCell ref="U11:AD11"/>
    <mergeCell ref="B12:G12"/>
    <mergeCell ref="H12:M12"/>
    <mergeCell ref="N12:T12"/>
    <mergeCell ref="U12:AD12"/>
    <mergeCell ref="B7:I7"/>
    <mergeCell ref="J7:O7"/>
    <mergeCell ref="P7:T7"/>
    <mergeCell ref="U7:AD7"/>
    <mergeCell ref="B8:AD8"/>
    <mergeCell ref="B9:AD9"/>
    <mergeCell ref="B17:D17"/>
    <mergeCell ref="E17:G17"/>
    <mergeCell ref="H17:J17"/>
    <mergeCell ref="K17:M17"/>
    <mergeCell ref="N17:P17"/>
    <mergeCell ref="Q17:U17"/>
    <mergeCell ref="B13:AD13"/>
    <mergeCell ref="B14:AD14"/>
    <mergeCell ref="B16:D16"/>
    <mergeCell ref="E16:G16"/>
    <mergeCell ref="H16:M16"/>
    <mergeCell ref="O16:T16"/>
    <mergeCell ref="W17:AC17"/>
    <mergeCell ref="E19:G19"/>
    <mergeCell ref="H19:M19"/>
    <mergeCell ref="O19:T19"/>
    <mergeCell ref="U19:W19"/>
    <mergeCell ref="X19:AD19"/>
    <mergeCell ref="E20:G20"/>
    <mergeCell ref="H20:AD20"/>
    <mergeCell ref="E21:G21"/>
    <mergeCell ref="E23:G23"/>
    <mergeCell ref="H23:J23"/>
    <mergeCell ref="V23:AD23"/>
    <mergeCell ref="B19:D24"/>
    <mergeCell ref="H26:AD26"/>
    <mergeCell ref="E27:G27"/>
    <mergeCell ref="H27:R27"/>
    <mergeCell ref="E32:G32"/>
    <mergeCell ref="E28:G28"/>
    <mergeCell ref="H28:M28"/>
    <mergeCell ref="N28:O28"/>
    <mergeCell ref="P28:U28"/>
    <mergeCell ref="V28:AD28"/>
    <mergeCell ref="H21:R21"/>
    <mergeCell ref="S21:U21"/>
    <mergeCell ref="V21:AD21"/>
    <mergeCell ref="E22:G22"/>
    <mergeCell ref="H22:M22"/>
    <mergeCell ref="N22:O22"/>
    <mergeCell ref="P22:U22"/>
    <mergeCell ref="V22:AD22"/>
    <mergeCell ref="M23:O23"/>
    <mergeCell ref="E24:G24"/>
    <mergeCell ref="B25:D30"/>
    <mergeCell ref="E25:G25"/>
    <mergeCell ref="H25:M25"/>
    <mergeCell ref="O25:T25"/>
    <mergeCell ref="E26:G26"/>
    <mergeCell ref="E30:G30"/>
    <mergeCell ref="H30:J30"/>
    <mergeCell ref="K30:M30"/>
    <mergeCell ref="N30:O30"/>
    <mergeCell ref="P30:AD30"/>
    <mergeCell ref="E29:G29"/>
    <mergeCell ref="H29:J29"/>
    <mergeCell ref="H32:AD32"/>
    <mergeCell ref="E33:G33"/>
    <mergeCell ref="H33:R33"/>
    <mergeCell ref="S33:U33"/>
    <mergeCell ref="V33:AD33"/>
    <mergeCell ref="B38:E38"/>
    <mergeCell ref="F38:H38"/>
    <mergeCell ref="I38:Q38"/>
    <mergeCell ref="R38:T38"/>
    <mergeCell ref="U38:W38"/>
    <mergeCell ref="X38:AD38"/>
    <mergeCell ref="E35:G35"/>
    <mergeCell ref="H35:J35"/>
    <mergeCell ref="B31:D36"/>
    <mergeCell ref="E31:G31"/>
    <mergeCell ref="H31:M31"/>
    <mergeCell ref="O31:T31"/>
    <mergeCell ref="E34:G34"/>
    <mergeCell ref="H34:M34"/>
    <mergeCell ref="N34:O34"/>
    <mergeCell ref="P34:U34"/>
    <mergeCell ref="E36:G36"/>
    <mergeCell ref="K36:M36"/>
    <mergeCell ref="N36:O36"/>
    <mergeCell ref="P36:AD36"/>
    <mergeCell ref="B42:E42"/>
    <mergeCell ref="F42:AD42"/>
    <mergeCell ref="B39:E39"/>
    <mergeCell ref="F39:H39"/>
    <mergeCell ref="I39:Z39"/>
    <mergeCell ref="AA39:AD39"/>
    <mergeCell ref="B40:F40"/>
    <mergeCell ref="G40:J40"/>
    <mergeCell ref="K40:P40"/>
    <mergeCell ref="Q40:T40"/>
    <mergeCell ref="U40:Z40"/>
    <mergeCell ref="AA40:AD40"/>
  </mergeCells>
  <phoneticPr fontId="69"/>
  <dataValidations count="29">
    <dataValidation allowBlank="1" showInputMessage="1" showErrorMessage="1" prompt="市町村を入力してください" sqref="P22:U22 P28:U28 P34:U34" xr:uid="{21F12353-0201-44AF-96CB-33E49D61CE17}"/>
    <dataValidation allowBlank="1" showInputMessage="1" showErrorMessage="1" prompt="以降の住所を入力してください" sqref="V22:AD22 V28:AD28 V34:AD34" xr:uid="{C270173F-FF69-44C2-AD48-AF6FBEFCB629}"/>
    <dataValidation imeMode="on" allowBlank="1" showInputMessage="1" showErrorMessage="1" prompt="出張先最寄駅を入力してください。（交通費の計算に必要です）_x000a_【入力例】_x000a_○○駅、バス停名等_x000a_最寄り駅より先方送迎あり_x000a_" sqref="V21:AD21 V27:AD27 V33:AD33" xr:uid="{4F742D29-9AFB-4AC9-9DA7-9385A28C4C2D}"/>
    <dataValidation type="list" allowBlank="1" sqref="F38:H38" xr:uid="{B7FDAE0C-BA92-4468-BB07-A6ED060ED6B7}">
      <formula1>"実費,減額,不支給,宿指定"</formula1>
    </dataValidation>
    <dataValidation type="list" allowBlank="1" showInputMessage="1" sqref="R38" xr:uid="{23DC787B-E9E4-49AA-BA11-5AA130E43341}">
      <formula1>"定額,減額,不支給,宿指定"</formula1>
    </dataValidation>
    <dataValidation allowBlank="1" showInputMessage="1" showErrorMessage="1" prompt="市町村以降の住所を入力してください" sqref="N28 N22 N34" xr:uid="{4CA1415E-70A1-40A4-BB10-29C7B799881A}"/>
    <dataValidation type="textLength" imeMode="halfAlpha" allowBlank="1" showInputMessage="1" showErrorMessage="1" sqref="V5:AD5" xr:uid="{DF882D06-FEE0-4063-A05E-372730E25CEE}">
      <formula1>0</formula1>
      <formula2>10</formula2>
    </dataValidation>
    <dataValidation type="date" imeMode="halfAlpha" operator="lessThan" allowBlank="1" showInputMessage="1" showErrorMessage="1" sqref="H5:O5" xr:uid="{E1FD0567-8915-4926-A757-8ACE3D024EA5}">
      <formula1>H16</formula1>
    </dataValidation>
    <dataValidation type="list" allowBlank="1" showInputMessage="1" sqref="E17:G17 K17:M17" xr:uid="{5E36FEDD-A9C2-47ED-9F6B-95039B399BB5}">
      <formula1>"自宅,大学,その他"</formula1>
    </dataValidation>
    <dataValidation type="list" allowBlank="1" showInputMessage="1" showErrorMessage="1" sqref="X19 X25 X31" xr:uid="{B17E8DD8-82F4-45B6-BA42-1DA325F62EE6}">
      <formula1>目的</formula1>
    </dataValidation>
    <dataValidation imeMode="halfAlpha" allowBlank="1" showInputMessage="1" showErrorMessage="1" prompt="財務会計システムの所管コードが分かる場合は入力してください" sqref="H12" xr:uid="{09A1100B-E1D0-49CB-8E41-12933BA06208}"/>
    <dataValidation type="list" allowBlank="1" showInputMessage="1" prompt="「人文科学研究科」の場合は、分野をプルダウン選択" sqref="J7:O7" xr:uid="{1BAB2CEC-72D3-4CBC-B8D1-9B5B3C094E26}">
      <formula1>分野</formula1>
    </dataValidation>
    <dataValidation type="list" allowBlank="1" showInputMessage="1" sqref="B12" xr:uid="{9B68FD2E-53FA-4928-86CD-6537B0289164}">
      <formula1>財源</formula1>
    </dataValidation>
    <dataValidation type="list" allowBlank="1" showInputMessage="1" sqref="P7:T7" xr:uid="{A252B3B1-F456-473C-BBDE-4C4785CF32D6}">
      <formula1>職位</formula1>
    </dataValidation>
    <dataValidation type="list" allowBlank="1" showInputMessage="1" sqref="K18:M18 E18:G18" xr:uid="{62352338-0B6F-4721-B10B-2CF202888A7C}">
      <formula1>"自宅,その他"</formula1>
    </dataValidation>
    <dataValidation allowBlank="1" showInputMessage="1" showErrorMessage="1" prompt="【入力例】_x000a_○○学会 第〇会研究大会_x000a_○○の実験_x000a_○○の調査_x000a_○○打合せ詳細   _x000a_など" sqref="E20 H20 E26 H26 E32 H32" xr:uid="{0B9FB3B1-589E-47DF-97D2-06BDA5154734}"/>
    <dataValidation imeMode="on" allowBlank="1" showInputMessage="1" showErrorMessage="1" prompt="【入力例】_x000a_○○大学○○キャンパス_x000a_○○山周辺_x000a_○○株式会社○○工場_x000a_など" sqref="H21:R21 H27:R27 H33:R33" xr:uid="{A1C88EF7-BC58-4DF3-B78F-EA710B1849CA}"/>
    <dataValidation imeMode="on" allowBlank="1" showInputMessage="1" showErrorMessage="1" sqref="B9:AD9 U7 Q17:Q18 B14:AD14 V17:W18 I38:I39 F42 P23 P29 P35" xr:uid="{D7C0E8D8-F143-4EDA-A17C-C854A69868EC}"/>
    <dataValidation allowBlank="1" sqref="U40:Z40" xr:uid="{53D850AE-DAA1-455C-BF0D-FECF1C913A7A}"/>
    <dataValidation type="list" allowBlank="1" showInputMessage="1" sqref="B7" xr:uid="{A55528A7-BBC1-4393-8181-616AB4262EF2}">
      <formula1>所属</formula1>
    </dataValidation>
    <dataValidation type="list" allowBlank="1" sqref="F39:H39" xr:uid="{199ECCC4-04B9-41C9-BDAB-0BBB33FE284D}">
      <formula1>"なし,一部支給,全額支給"</formula1>
    </dataValidation>
    <dataValidation type="list" allowBlank="1" sqref="U38:W38" xr:uid="{991386A5-288B-40A0-91BE-8DA9C6A13B05}">
      <formula1>"定額,減額,不支給"</formula1>
    </dataValidation>
    <dataValidation type="list" allowBlank="1" sqref="G40 Q40 AA40" xr:uid="{01F8A4C3-B9E9-478A-BBD5-143D0EA5CE41}">
      <formula1>"あり,なし"</formula1>
    </dataValidation>
    <dataValidation imeMode="halfAlpha" allowBlank="1" showInputMessage="1" showErrorMessage="1" sqref="O19 O16:T16 AC16 H31 H16:M16 H19 O25 H25 O31 N12 U12" xr:uid="{457B3627-04BF-40F9-B6FA-A2D548EAE569}"/>
    <dataValidation type="list" allowBlank="1" showInputMessage="1" showErrorMessage="1" sqref="E16" xr:uid="{1B6D161F-CA2B-46E1-B516-7973F85425C2}">
      <formula1>"宿泊,日帰り"</formula1>
    </dataValidation>
    <dataValidation imeMode="on" allowBlank="1" showErrorMessage="1" sqref="K30:M30 K24:M24 K36:M36" xr:uid="{1FF73AAE-3B08-44D9-8F96-8A3A015F4F5E}"/>
    <dataValidation type="custom" errorStyle="information" allowBlank="1" showInputMessage="1" showErrorMessage="1" error="上限金額を超えています。差額分は自己負担となります。" prompt="旅行地①の宿泊に数を入力してください" sqref="L23 L29 L35" xr:uid="{D11DC049-51E3-4937-90E9-AAD7D7561180}">
      <formula1>AJ23&lt;P23</formula1>
    </dataValidation>
    <dataValidation allowBlank="1" showInputMessage="1" showErrorMessage="1" prompt="補足事項があれば入力してください。" sqref="P24:AD24 P30:AD30 P36:AD36" xr:uid="{B252F38A-2FED-4917-8A90-DC8F1DBA93E3}"/>
    <dataValidation type="custom" errorStyle="information" allowBlank="1" showInputMessage="1" showErrorMessage="1" error="上限金額を超えています。差額分は自己負担となります。" prompt="旅行地①の支払い合計額を入力してください（一夜につき上限額が決まっています）_x000a__x000a_【領収書の提出必須】_x000a_朝食・夕食の提供の有無が確認できること_x000a_" sqref="H23:J23 H29:J29 H35:J35" xr:uid="{85164AD2-86ED-47ED-864A-BDEDBD66F108}">
      <formula1>P23&gt;AJ23</formula1>
    </dataValidation>
  </dataValidations>
  <pageMargins left="0.70866141732283472" right="0.59055118110236227" top="0.35" bottom="0.22" header="0.17" footer="0.2"/>
  <pageSetup paperSize="9" scale="77" orientation="portrait" blackAndWhite="1" r:id="rId1"/>
  <headerFooter>
    <oddHeader>&amp;L文系管理課会計提出用</oddHeader>
  </headerFooter>
  <drawing r:id="rId2"/>
  <legacyDrawing r:id="rId3"/>
  <extLst>
    <ext xmlns:x14="http://schemas.microsoft.com/office/spreadsheetml/2009/9/main" uri="{CCE6A557-97BC-4b89-ADB6-D9C93CAAB3DF}">
      <x14:dataValidations xmlns:xm="http://schemas.microsoft.com/office/excel/2006/main" count="2">
        <x14:dataValidation type="list" imeMode="on" allowBlank="1" showInputMessage="1" showErrorMessage="1" xr:uid="{63C2D95C-A5CD-4705-91AB-9D00B60576D1}">
          <x14:formula1>
            <xm:f>【編集不可】!$G$4:$G$50</xm:f>
          </x14:formula1>
          <xm:sqref>H22 H28 H34</xm:sqref>
        </x14:dataValidation>
        <x14:dataValidation type="list" allowBlank="1" showInputMessage="1" showErrorMessage="1" prompt="宿泊代金に含まれる食事について選択してください" xr:uid="{958F5DF9-EFCB-4E82-A73A-4B9632121709}">
          <x14:formula1>
            <xm:f>【編集不可】!$M$4:$M$7</xm:f>
          </x14:formula1>
          <xm:sqref>V23:AD23 V29:AD29 V35:AD35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3C329-6198-457D-884B-BEA0F363C76A}">
  <sheetPr>
    <tabColor rgb="FFFF7C80"/>
    <pageSetUpPr fitToPage="1"/>
  </sheetPr>
  <dimension ref="B1:AL44"/>
  <sheetViews>
    <sheetView showGridLines="0" tabSelected="1" zoomScale="90" zoomScaleNormal="90" workbookViewId="0">
      <selection activeCell="B12" sqref="B12:G12"/>
    </sheetView>
  </sheetViews>
  <sheetFormatPr defaultColWidth="3.42578125" defaultRowHeight="21.75" customHeight="1"/>
  <cols>
    <col min="1" max="1" width="3.42578125" customWidth="1"/>
    <col min="7" max="7" width="3.85546875" customWidth="1"/>
    <col min="8" max="13" width="3.5703125" customWidth="1"/>
    <col min="14" max="14" width="6" customWidth="1"/>
    <col min="15" max="20" width="3.5703125" customWidth="1"/>
    <col min="24" max="24" width="5.85546875" bestFit="1" customWidth="1"/>
    <col min="30" max="30" width="3.42578125" customWidth="1"/>
    <col min="31" max="31" width="25.140625" customWidth="1"/>
    <col min="36" max="36" width="9.7109375" bestFit="1" customWidth="1"/>
    <col min="37" max="37" width="5.85546875" bestFit="1" customWidth="1"/>
    <col min="38" max="38" width="4.42578125" bestFit="1" customWidth="1"/>
  </cols>
  <sheetData>
    <row r="1" spans="2:32" ht="13.5">
      <c r="B1" s="536" t="s">
        <v>135</v>
      </c>
      <c r="C1" s="536"/>
      <c r="D1" s="536"/>
      <c r="E1" s="536"/>
      <c r="F1" s="536"/>
      <c r="G1" s="536"/>
      <c r="H1" s="536"/>
      <c r="I1" s="536"/>
      <c r="J1" s="536"/>
      <c r="K1" s="536"/>
      <c r="L1" s="532" t="s">
        <v>136</v>
      </c>
      <c r="M1" s="532"/>
      <c r="N1" s="532"/>
      <c r="O1" s="532"/>
      <c r="P1" s="532"/>
      <c r="Q1" s="532"/>
      <c r="R1" s="532"/>
      <c r="S1" s="532"/>
      <c r="T1" s="532"/>
      <c r="U1" s="537" t="s">
        <v>137</v>
      </c>
      <c r="V1" s="537"/>
      <c r="W1" s="537"/>
      <c r="X1" s="537"/>
      <c r="Y1" s="537"/>
      <c r="Z1" s="537"/>
      <c r="AA1" s="537"/>
      <c r="AB1" s="537"/>
      <c r="AC1" s="537"/>
      <c r="AD1" s="537"/>
    </row>
    <row r="2" spans="2:32" ht="15" customHeight="1">
      <c r="C2" s="146" t="s">
        <v>138</v>
      </c>
      <c r="D2" s="39"/>
      <c r="E2" s="39"/>
      <c r="F2" s="39"/>
      <c r="G2" s="39"/>
      <c r="H2" s="39"/>
      <c r="I2" s="39"/>
    </row>
    <row r="3" spans="2:32" ht="42.75" customHeight="1">
      <c r="B3" s="518" t="str">
        <f>IF(ISERROR(VLOOKUP($B$12,【編集不可】!D4:E27,2,0))=TRUE,"",VLOOKUP($B$12,【編集不可】!D4:E27,2,0))</f>
        <v>基</v>
      </c>
      <c r="C3" s="518"/>
      <c r="D3" s="519" t="s">
        <v>228</v>
      </c>
      <c r="E3" s="519"/>
      <c r="F3" s="519"/>
      <c r="G3" s="519"/>
      <c r="H3" s="519"/>
      <c r="I3" s="519"/>
      <c r="J3" s="519"/>
      <c r="K3" s="519"/>
      <c r="L3" s="519"/>
      <c r="M3" s="519"/>
      <c r="N3" s="519"/>
      <c r="O3" s="519"/>
      <c r="P3" s="519"/>
      <c r="Q3" s="519"/>
      <c r="R3" s="519"/>
      <c r="S3" s="519"/>
      <c r="T3" s="519"/>
      <c r="U3" s="519"/>
      <c r="V3" s="519"/>
      <c r="W3" s="519"/>
      <c r="X3" s="519"/>
      <c r="Y3" s="519"/>
      <c r="Z3" s="519"/>
      <c r="AA3" s="519"/>
      <c r="AB3" s="520" t="str">
        <f>IFERROR(YEAR(EOMONTH(H16,-3)),"")</f>
        <v/>
      </c>
      <c r="AC3" s="520"/>
      <c r="AD3" s="520"/>
      <c r="AE3" s="69"/>
      <c r="AF3" s="69"/>
    </row>
    <row r="4" spans="2:32" ht="14.25" thickBot="1">
      <c r="B4" s="41" t="s">
        <v>140</v>
      </c>
      <c r="C4" s="40"/>
      <c r="D4" s="40"/>
      <c r="E4" s="45"/>
      <c r="F4" s="40"/>
      <c r="G4" s="40"/>
      <c r="H4" s="40"/>
      <c r="I4" s="40"/>
      <c r="J4" s="40"/>
      <c r="K4" s="40"/>
      <c r="L4" s="40"/>
      <c r="M4" s="40"/>
      <c r="N4" s="40"/>
      <c r="O4" s="40"/>
      <c r="P4" s="40"/>
      <c r="Q4" s="40"/>
      <c r="R4" s="40"/>
      <c r="S4" s="40"/>
      <c r="T4" s="40"/>
      <c r="U4" s="40"/>
      <c r="V4" s="40"/>
      <c r="W4" s="40"/>
      <c r="X4" s="40"/>
      <c r="Y4" s="40"/>
      <c r="Z4" s="40"/>
      <c r="AA4" s="40"/>
      <c r="AB4" s="40"/>
      <c r="AC4" s="40"/>
      <c r="AD4" s="40"/>
    </row>
    <row r="5" spans="2:32" ht="27.75" customHeight="1">
      <c r="B5" s="502" t="s">
        <v>141</v>
      </c>
      <c r="C5" s="503"/>
      <c r="D5" s="503"/>
      <c r="E5" s="503"/>
      <c r="F5" s="503"/>
      <c r="G5" s="503"/>
      <c r="H5" s="541"/>
      <c r="I5" s="542"/>
      <c r="J5" s="542"/>
      <c r="K5" s="542"/>
      <c r="L5" s="542"/>
      <c r="M5" s="542"/>
      <c r="N5" s="542"/>
      <c r="O5" s="543"/>
      <c r="P5" s="507" t="s">
        <v>142</v>
      </c>
      <c r="Q5" s="503"/>
      <c r="R5" s="503"/>
      <c r="S5" s="503"/>
      <c r="T5" s="503"/>
      <c r="U5" s="503"/>
      <c r="V5" s="533"/>
      <c r="W5" s="534"/>
      <c r="X5" s="534"/>
      <c r="Y5" s="534"/>
      <c r="Z5" s="534"/>
      <c r="AA5" s="534"/>
      <c r="AB5" s="534"/>
      <c r="AC5" s="534"/>
      <c r="AD5" s="535"/>
    </row>
    <row r="6" spans="2:32" ht="13.5">
      <c r="B6" s="511" t="s">
        <v>144</v>
      </c>
      <c r="C6" s="512"/>
      <c r="D6" s="512"/>
      <c r="E6" s="512"/>
      <c r="F6" s="512"/>
      <c r="G6" s="512"/>
      <c r="H6" s="512"/>
      <c r="I6" s="512"/>
      <c r="J6" s="513" t="s">
        <v>145</v>
      </c>
      <c r="K6" s="466"/>
      <c r="L6" s="466"/>
      <c r="M6" s="466"/>
      <c r="N6" s="466"/>
      <c r="O6" s="514"/>
      <c r="P6" s="513" t="s">
        <v>146</v>
      </c>
      <c r="Q6" s="466"/>
      <c r="R6" s="466"/>
      <c r="S6" s="466"/>
      <c r="T6" s="514"/>
      <c r="U6" s="512" t="s">
        <v>147</v>
      </c>
      <c r="V6" s="512"/>
      <c r="W6" s="512"/>
      <c r="X6" s="512"/>
      <c r="Y6" s="512"/>
      <c r="Z6" s="512"/>
      <c r="AA6" s="512"/>
      <c r="AB6" s="512"/>
      <c r="AC6" s="512"/>
      <c r="AD6" s="515"/>
    </row>
    <row r="7" spans="2:32" ht="27.75" customHeight="1">
      <c r="B7" s="544"/>
      <c r="C7" s="545"/>
      <c r="D7" s="545"/>
      <c r="E7" s="545"/>
      <c r="F7" s="545"/>
      <c r="G7" s="545"/>
      <c r="H7" s="545"/>
      <c r="I7" s="545"/>
      <c r="J7" s="546"/>
      <c r="K7" s="547"/>
      <c r="L7" s="547"/>
      <c r="M7" s="547"/>
      <c r="N7" s="547"/>
      <c r="O7" s="548"/>
      <c r="P7" s="1314"/>
      <c r="Q7" s="1315"/>
      <c r="R7" s="1315"/>
      <c r="S7" s="1315"/>
      <c r="T7" s="1316"/>
      <c r="U7" s="558"/>
      <c r="V7" s="559"/>
      <c r="W7" s="559"/>
      <c r="X7" s="559"/>
      <c r="Y7" s="559"/>
      <c r="Z7" s="559"/>
      <c r="AA7" s="559"/>
      <c r="AB7" s="559"/>
      <c r="AC7" s="559"/>
      <c r="AD7" s="560"/>
    </row>
    <row r="8" spans="2:32" ht="13.5">
      <c r="B8" s="496" t="s">
        <v>152</v>
      </c>
      <c r="C8" s="497"/>
      <c r="D8" s="497"/>
      <c r="E8" s="497"/>
      <c r="F8" s="497"/>
      <c r="G8" s="497"/>
      <c r="H8" s="497"/>
      <c r="I8" s="497"/>
      <c r="J8" s="497"/>
      <c r="K8" s="497"/>
      <c r="L8" s="497"/>
      <c r="M8" s="497"/>
      <c r="N8" s="497"/>
      <c r="O8" s="497"/>
      <c r="P8" s="497"/>
      <c r="Q8" s="497"/>
      <c r="R8" s="497"/>
      <c r="S8" s="497"/>
      <c r="T8" s="497"/>
      <c r="U8" s="497"/>
      <c r="V8" s="497"/>
      <c r="W8" s="497"/>
      <c r="X8" s="497"/>
      <c r="Y8" s="497"/>
      <c r="Z8" s="497"/>
      <c r="AA8" s="497"/>
      <c r="AB8" s="497"/>
      <c r="AC8" s="497"/>
      <c r="AD8" s="498"/>
    </row>
    <row r="9" spans="2:32" ht="27.75" customHeight="1" thickBot="1">
      <c r="B9" s="549"/>
      <c r="C9" s="550"/>
      <c r="D9" s="550"/>
      <c r="E9" s="550"/>
      <c r="F9" s="550"/>
      <c r="G9" s="550"/>
      <c r="H9" s="550"/>
      <c r="I9" s="550"/>
      <c r="J9" s="550"/>
      <c r="K9" s="550"/>
      <c r="L9" s="550"/>
      <c r="M9" s="550"/>
      <c r="N9" s="550"/>
      <c r="O9" s="550"/>
      <c r="P9" s="550"/>
      <c r="Q9" s="550"/>
      <c r="R9" s="550"/>
      <c r="S9" s="550"/>
      <c r="T9" s="550"/>
      <c r="U9" s="550"/>
      <c r="V9" s="550"/>
      <c r="W9" s="550"/>
      <c r="X9" s="550"/>
      <c r="Y9" s="550"/>
      <c r="Z9" s="550"/>
      <c r="AA9" s="550"/>
      <c r="AB9" s="550"/>
      <c r="AC9" s="550"/>
      <c r="AD9" s="551"/>
    </row>
    <row r="10" spans="2:32" ht="21.75" customHeight="1" thickBot="1">
      <c r="B10" s="41" t="s">
        <v>154</v>
      </c>
      <c r="C10" s="42"/>
      <c r="D10" s="57" t="s">
        <v>155</v>
      </c>
      <c r="I10" s="1"/>
      <c r="K10" s="57"/>
      <c r="O10" s="1"/>
      <c r="AE10" s="58"/>
    </row>
    <row r="11" spans="2:32" ht="13.5" customHeight="1">
      <c r="B11" s="478" t="s">
        <v>156</v>
      </c>
      <c r="C11" s="479"/>
      <c r="D11" s="479"/>
      <c r="E11" s="479"/>
      <c r="F11" s="479"/>
      <c r="G11" s="480"/>
      <c r="H11" s="481" t="s">
        <v>157</v>
      </c>
      <c r="I11" s="479"/>
      <c r="J11" s="479"/>
      <c r="K11" s="479"/>
      <c r="L11" s="479"/>
      <c r="M11" s="479"/>
      <c r="N11" s="482" t="s">
        <v>158</v>
      </c>
      <c r="O11" s="483"/>
      <c r="P11" s="483"/>
      <c r="Q11" s="483"/>
      <c r="R11" s="483"/>
      <c r="S11" s="483"/>
      <c r="T11" s="484"/>
      <c r="U11" s="482" t="s">
        <v>229</v>
      </c>
      <c r="V11" s="483"/>
      <c r="W11" s="483"/>
      <c r="X11" s="483"/>
      <c r="Y11" s="483"/>
      <c r="Z11" s="483"/>
      <c r="AA11" s="483"/>
      <c r="AB11" s="483"/>
      <c r="AC11" s="483"/>
      <c r="AD11" s="485"/>
    </row>
    <row r="12" spans="2:32" ht="27.75" customHeight="1">
      <c r="B12" s="552" t="s">
        <v>230</v>
      </c>
      <c r="C12" s="547"/>
      <c r="D12" s="547"/>
      <c r="E12" s="547"/>
      <c r="F12" s="547"/>
      <c r="G12" s="547"/>
      <c r="H12" s="553"/>
      <c r="I12" s="554"/>
      <c r="J12" s="554"/>
      <c r="K12" s="554"/>
      <c r="L12" s="554"/>
      <c r="M12" s="554"/>
      <c r="N12" s="582"/>
      <c r="O12" s="583"/>
      <c r="P12" s="583"/>
      <c r="Q12" s="583"/>
      <c r="R12" s="583"/>
      <c r="S12" s="583"/>
      <c r="T12" s="584"/>
      <c r="U12" s="585"/>
      <c r="V12" s="586"/>
      <c r="W12" s="586"/>
      <c r="X12" s="586"/>
      <c r="Y12" s="586"/>
      <c r="Z12" s="586"/>
      <c r="AA12" s="586"/>
      <c r="AB12" s="586"/>
      <c r="AC12" s="586"/>
      <c r="AD12" s="587"/>
      <c r="AE12" s="44"/>
    </row>
    <row r="13" spans="2:32" ht="13.5">
      <c r="B13" s="465" t="s">
        <v>164</v>
      </c>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7"/>
    </row>
    <row r="14" spans="2:32" ht="27.75" customHeight="1" thickBot="1">
      <c r="B14" s="538"/>
      <c r="C14" s="539"/>
      <c r="D14" s="539"/>
      <c r="E14" s="539"/>
      <c r="F14" s="539"/>
      <c r="G14" s="539"/>
      <c r="H14" s="539"/>
      <c r="I14" s="539"/>
      <c r="J14" s="539"/>
      <c r="K14" s="539"/>
      <c r="L14" s="539"/>
      <c r="M14" s="539"/>
      <c r="N14" s="539"/>
      <c r="O14" s="539"/>
      <c r="P14" s="539"/>
      <c r="Q14" s="539"/>
      <c r="R14" s="539"/>
      <c r="S14" s="539"/>
      <c r="T14" s="539"/>
      <c r="U14" s="539"/>
      <c r="V14" s="539"/>
      <c r="W14" s="539"/>
      <c r="X14" s="539"/>
      <c r="Y14" s="539"/>
      <c r="Z14" s="539"/>
      <c r="AA14" s="539"/>
      <c r="AB14" s="539"/>
      <c r="AC14" s="539"/>
      <c r="AD14" s="540"/>
    </row>
    <row r="15" spans="2:32" ht="23.25" customHeight="1" thickBot="1">
      <c r="B15" s="41" t="s">
        <v>166</v>
      </c>
      <c r="C15" s="42"/>
      <c r="F15" s="246" t="str">
        <f>IF(E16="日帰り","※ 日帰りの場合：別シートの【第６号】旅行命令簿兼旅費請求内訳書にも、発着時間・移動経路を入力してください","")</f>
        <v/>
      </c>
    </row>
    <row r="16" spans="2:32" ht="27.75" customHeight="1">
      <c r="B16" s="471" t="s">
        <v>167</v>
      </c>
      <c r="C16" s="472"/>
      <c r="D16" s="473"/>
      <c r="E16" s="568" t="s">
        <v>168</v>
      </c>
      <c r="F16" s="568"/>
      <c r="G16" s="569"/>
      <c r="H16" s="567"/>
      <c r="I16" s="567"/>
      <c r="J16" s="567"/>
      <c r="K16" s="567"/>
      <c r="L16" s="567"/>
      <c r="M16" s="567"/>
      <c r="N16" s="147" t="str">
        <f>IF(E16="宿泊","～","・")</f>
        <v>～</v>
      </c>
      <c r="O16" s="567"/>
      <c r="P16" s="567"/>
      <c r="Q16" s="567"/>
      <c r="R16" s="567"/>
      <c r="S16" s="567"/>
      <c r="T16" s="567"/>
      <c r="U16" s="181"/>
      <c r="V16" s="182">
        <f>IF(E16="宿泊",O16-H16,"")</f>
        <v>0</v>
      </c>
      <c r="W16" s="183" t="s">
        <v>169</v>
      </c>
      <c r="X16" s="182">
        <f>IF(E16="宿泊",V16+1,"")</f>
        <v>1</v>
      </c>
      <c r="Y16" s="183" t="s">
        <v>170</v>
      </c>
      <c r="Z16" s="184" t="s">
        <v>171</v>
      </c>
      <c r="AA16" s="184"/>
      <c r="AB16" s="184"/>
      <c r="AC16" s="188"/>
      <c r="AD16" s="186" t="s">
        <v>172</v>
      </c>
    </row>
    <row r="17" spans="2:38" ht="27.75" customHeight="1" thickBot="1">
      <c r="B17" s="1243" t="s">
        <v>173</v>
      </c>
      <c r="C17" s="460"/>
      <c r="D17" s="460"/>
      <c r="E17" s="1317" t="s">
        <v>174</v>
      </c>
      <c r="F17" s="521"/>
      <c r="G17" s="522"/>
      <c r="H17" s="463" t="s">
        <v>175</v>
      </c>
      <c r="I17" s="460"/>
      <c r="J17" s="460"/>
      <c r="K17" s="1317" t="s">
        <v>174</v>
      </c>
      <c r="L17" s="521"/>
      <c r="M17" s="522"/>
      <c r="N17" s="1245" t="s">
        <v>176</v>
      </c>
      <c r="O17" s="1245"/>
      <c r="P17" s="1246"/>
      <c r="Q17" s="523"/>
      <c r="R17" s="523"/>
      <c r="S17" s="523"/>
      <c r="T17" s="523"/>
      <c r="U17" s="523"/>
      <c r="V17" s="269" t="s">
        <v>178</v>
      </c>
      <c r="W17" s="524"/>
      <c r="X17" s="524"/>
      <c r="Y17" s="524"/>
      <c r="Z17" s="524"/>
      <c r="AA17" s="524"/>
      <c r="AB17" s="524"/>
      <c r="AC17" s="524"/>
      <c r="AD17" s="187" t="s">
        <v>180</v>
      </c>
    </row>
    <row r="18" spans="2:38" ht="9.75" customHeight="1" thickBot="1">
      <c r="B18" s="270"/>
      <c r="C18" s="270"/>
      <c r="D18" s="270"/>
      <c r="E18" s="271"/>
      <c r="F18" s="271"/>
      <c r="G18" s="271"/>
      <c r="H18" s="270"/>
      <c r="I18" s="270"/>
      <c r="J18" s="270"/>
      <c r="K18" s="271"/>
      <c r="L18" s="271"/>
      <c r="M18" s="271"/>
      <c r="N18" s="272"/>
      <c r="O18" s="272"/>
      <c r="P18" s="272"/>
      <c r="Q18" s="273"/>
      <c r="R18" s="273"/>
      <c r="S18" s="273"/>
      <c r="T18" s="273"/>
      <c r="U18" s="273"/>
      <c r="V18" s="274"/>
      <c r="W18" s="275"/>
      <c r="X18" s="275"/>
      <c r="Y18" s="275"/>
      <c r="Z18" s="275"/>
      <c r="AA18" s="275"/>
      <c r="AB18" s="275"/>
      <c r="AC18" s="275"/>
      <c r="AD18" s="276"/>
    </row>
    <row r="19" spans="2:38" ht="27.75" customHeight="1">
      <c r="B19" s="448" t="s">
        <v>181</v>
      </c>
      <c r="C19" s="449"/>
      <c r="D19" s="450"/>
      <c r="E19" s="451" t="s">
        <v>182</v>
      </c>
      <c r="F19" s="452"/>
      <c r="G19" s="453"/>
      <c r="H19" s="525" t="str">
        <f>IF($H$16="","",$H$16)</f>
        <v/>
      </c>
      <c r="I19" s="526"/>
      <c r="J19" s="526"/>
      <c r="K19" s="526"/>
      <c r="L19" s="526"/>
      <c r="M19" s="526"/>
      <c r="N19" s="147" t="str">
        <f>IF($E$16="宿泊","～","・")</f>
        <v>～</v>
      </c>
      <c r="O19" s="527"/>
      <c r="P19" s="527"/>
      <c r="Q19" s="527"/>
      <c r="R19" s="527"/>
      <c r="S19" s="527"/>
      <c r="T19" s="528"/>
      <c r="U19" s="451" t="s">
        <v>183</v>
      </c>
      <c r="V19" s="452"/>
      <c r="W19" s="453"/>
      <c r="X19" s="579"/>
      <c r="Y19" s="580"/>
      <c r="Z19" s="580"/>
      <c r="AA19" s="580"/>
      <c r="AB19" s="580"/>
      <c r="AC19" s="580"/>
      <c r="AD19" s="581"/>
    </row>
    <row r="20" spans="2:38" ht="27.75" customHeight="1">
      <c r="B20" s="432"/>
      <c r="C20" s="433"/>
      <c r="D20" s="434"/>
      <c r="E20" s="1247" t="s">
        <v>185</v>
      </c>
      <c r="F20" s="1248"/>
      <c r="G20" s="1249"/>
      <c r="H20" s="1318"/>
      <c r="I20" s="1319"/>
      <c r="J20" s="1319"/>
      <c r="K20" s="1319"/>
      <c r="L20" s="1319"/>
      <c r="M20" s="1319"/>
      <c r="N20" s="1319"/>
      <c r="O20" s="1319"/>
      <c r="P20" s="1319"/>
      <c r="Q20" s="1319"/>
      <c r="R20" s="1319"/>
      <c r="S20" s="1319"/>
      <c r="T20" s="1319"/>
      <c r="U20" s="1319"/>
      <c r="V20" s="1319"/>
      <c r="W20" s="1319"/>
      <c r="X20" s="1319"/>
      <c r="Y20" s="1319"/>
      <c r="Z20" s="1319"/>
      <c r="AA20" s="1319"/>
      <c r="AB20" s="1319"/>
      <c r="AC20" s="1319"/>
      <c r="AD20" s="1320"/>
    </row>
    <row r="21" spans="2:38" ht="27.75" customHeight="1">
      <c r="B21" s="432"/>
      <c r="C21" s="433"/>
      <c r="D21" s="434"/>
      <c r="E21" s="1253" t="s">
        <v>187</v>
      </c>
      <c r="F21" s="1254"/>
      <c r="G21" s="1255"/>
      <c r="H21" s="1321"/>
      <c r="I21" s="1322"/>
      <c r="J21" s="1322"/>
      <c r="K21" s="1322"/>
      <c r="L21" s="1322"/>
      <c r="M21" s="1322"/>
      <c r="N21" s="1322"/>
      <c r="O21" s="1322"/>
      <c r="P21" s="1322"/>
      <c r="Q21" s="1322"/>
      <c r="R21" s="1323"/>
      <c r="S21" s="1257" t="s">
        <v>189</v>
      </c>
      <c r="T21" s="1258"/>
      <c r="U21" s="1259"/>
      <c r="V21" s="1321"/>
      <c r="W21" s="1322"/>
      <c r="X21" s="1322"/>
      <c r="Y21" s="1322"/>
      <c r="Z21" s="1322"/>
      <c r="AA21" s="1322"/>
      <c r="AB21" s="1322"/>
      <c r="AC21" s="1322"/>
      <c r="AD21" s="1324"/>
    </row>
    <row r="22" spans="2:38" ht="27.75" customHeight="1">
      <c r="B22" s="432"/>
      <c r="C22" s="433"/>
      <c r="D22" s="434"/>
      <c r="E22" s="1260" t="s">
        <v>191</v>
      </c>
      <c r="F22" s="438"/>
      <c r="G22" s="438"/>
      <c r="H22" s="1325"/>
      <c r="I22" s="1326"/>
      <c r="J22" s="1326"/>
      <c r="K22" s="1326"/>
      <c r="L22" s="1326"/>
      <c r="M22" s="1326"/>
      <c r="N22" s="1263" t="s">
        <v>192</v>
      </c>
      <c r="O22" s="1264"/>
      <c r="P22" s="1327"/>
      <c r="Q22" s="1328"/>
      <c r="R22" s="1328"/>
      <c r="S22" s="1328"/>
      <c r="T22" s="1328"/>
      <c r="U22" s="1328"/>
      <c r="V22" s="1329"/>
      <c r="W22" s="1329"/>
      <c r="X22" s="1329"/>
      <c r="Y22" s="1329"/>
      <c r="Z22" s="1329"/>
      <c r="AA22" s="1329"/>
      <c r="AB22" s="1329"/>
      <c r="AC22" s="1329"/>
      <c r="AD22" s="1330"/>
    </row>
    <row r="23" spans="2:38" ht="27.75" customHeight="1">
      <c r="B23" s="432"/>
      <c r="C23" s="433"/>
      <c r="D23" s="434"/>
      <c r="E23" s="1269" t="s">
        <v>231</v>
      </c>
      <c r="F23" s="1270"/>
      <c r="G23" s="1271"/>
      <c r="H23" s="1331"/>
      <c r="I23" s="529"/>
      <c r="J23" s="529"/>
      <c r="K23" s="286" t="s">
        <v>196</v>
      </c>
      <c r="L23" s="287"/>
      <c r="M23" s="1248" t="s">
        <v>232</v>
      </c>
      <c r="N23" s="1248"/>
      <c r="O23" s="1248"/>
      <c r="P23" s="1332" t="str">
        <f>IFERROR(VLOOKUP($H22,【編集不可】!$G$4:$K$50,2,FALSE),"")</f>
        <v/>
      </c>
      <c r="Q23" s="1332"/>
      <c r="R23" s="1333"/>
      <c r="S23" s="1334" t="s">
        <v>198</v>
      </c>
      <c r="T23" s="1335"/>
      <c r="U23" s="1336"/>
      <c r="V23" s="1337"/>
      <c r="W23" s="1338"/>
      <c r="X23" s="1338"/>
      <c r="Y23" s="1338"/>
      <c r="Z23" s="1338"/>
      <c r="AA23" s="1338"/>
      <c r="AB23" s="1338"/>
      <c r="AC23" s="1338"/>
      <c r="AD23" s="1339"/>
      <c r="AE23" s="43" t="str">
        <f>IF(AJ23&gt;P23,"←上限金額を超えています","")</f>
        <v/>
      </c>
      <c r="AI23" s="194"/>
      <c r="AJ23" s="194">
        <f>IFERROR($H23/$L23,0)</f>
        <v>0</v>
      </c>
    </row>
    <row r="24" spans="2:38" ht="27.75" customHeight="1" thickBot="1">
      <c r="B24" s="435"/>
      <c r="C24" s="436"/>
      <c r="D24" s="437"/>
      <c r="E24" s="570" t="s">
        <v>201</v>
      </c>
      <c r="F24" s="571"/>
      <c r="G24" s="571"/>
      <c r="H24" s="530" t="s">
        <v>202</v>
      </c>
      <c r="I24" s="531"/>
      <c r="J24" s="531"/>
      <c r="K24" s="441" t="str" cm="1">
        <f t="array" ref="K24">IFERROR(_xlfn.SWITCH(V23,"素泊まり（食事含まれない）",AJ24,"朝食のみ含む（宿泊手当1/3減額）",AK24,"夕食のみ含む（宿泊手当1/3減額）",AK24,"朝食・夕食を含む（宿泊手当2/3減額）",AL24),"")</f>
        <v/>
      </c>
      <c r="L24" s="441"/>
      <c r="M24" s="441"/>
      <c r="N24" s="589" t="s">
        <v>203</v>
      </c>
      <c r="O24" s="590"/>
      <c r="P24" s="591"/>
      <c r="Q24" s="591"/>
      <c r="R24" s="591"/>
      <c r="S24" s="591"/>
      <c r="T24" s="591"/>
      <c r="U24" s="591"/>
      <c r="V24" s="591"/>
      <c r="W24" s="591"/>
      <c r="X24" s="591"/>
      <c r="Y24" s="591"/>
      <c r="Z24" s="591"/>
      <c r="AA24" s="591"/>
      <c r="AB24" s="591"/>
      <c r="AC24" s="591"/>
      <c r="AD24" s="592"/>
      <c r="AJ24" s="128" t="str">
        <f>IFERROR(VLOOKUP($H22,【編集不可】!$G$4:$K$50,3,FALSE),"")</f>
        <v/>
      </c>
      <c r="AK24" s="128" t="str">
        <f>IFERROR(VLOOKUP($H22,【編集不可】!$G$4:$K$50,4,FALSE),"")</f>
        <v/>
      </c>
      <c r="AL24" s="128" t="str">
        <f>IFERROR(VLOOKUP($H22,【編集不可】!$G$4:$K$50,5,FALSE),"")</f>
        <v/>
      </c>
    </row>
    <row r="25" spans="2:38" ht="27.75" customHeight="1">
      <c r="B25" s="448" t="s">
        <v>204</v>
      </c>
      <c r="C25" s="449"/>
      <c r="D25" s="450"/>
      <c r="E25" s="451" t="s">
        <v>182</v>
      </c>
      <c r="F25" s="452"/>
      <c r="G25" s="453"/>
      <c r="H25" s="578"/>
      <c r="I25" s="527"/>
      <c r="J25" s="527"/>
      <c r="K25" s="527"/>
      <c r="L25" s="527"/>
      <c r="M25" s="527"/>
      <c r="N25" s="147" t="str">
        <f>IF($E$16="宿泊","～","・")</f>
        <v>～</v>
      </c>
      <c r="O25" s="527"/>
      <c r="P25" s="527"/>
      <c r="Q25" s="527"/>
      <c r="R25" s="527"/>
      <c r="S25" s="527"/>
      <c r="T25" s="528"/>
      <c r="U25" s="451" t="s">
        <v>183</v>
      </c>
      <c r="V25" s="452"/>
      <c r="W25" s="453"/>
      <c r="X25" s="579"/>
      <c r="Y25" s="580"/>
      <c r="Z25" s="580"/>
      <c r="AA25" s="580"/>
      <c r="AB25" s="580"/>
      <c r="AC25" s="580"/>
      <c r="AD25" s="581"/>
    </row>
    <row r="26" spans="2:38" ht="27.75" customHeight="1">
      <c r="B26" s="432"/>
      <c r="C26" s="433"/>
      <c r="D26" s="434"/>
      <c r="E26" s="1247" t="s">
        <v>185</v>
      </c>
      <c r="F26" s="1248"/>
      <c r="G26" s="1249"/>
      <c r="H26" s="1318"/>
      <c r="I26" s="1319"/>
      <c r="J26" s="1319"/>
      <c r="K26" s="1319"/>
      <c r="L26" s="1319"/>
      <c r="M26" s="1319"/>
      <c r="N26" s="1319"/>
      <c r="O26" s="1319"/>
      <c r="P26" s="1319"/>
      <c r="Q26" s="1319"/>
      <c r="R26" s="1319"/>
      <c r="S26" s="1319"/>
      <c r="T26" s="1319"/>
      <c r="U26" s="1319"/>
      <c r="V26" s="1319"/>
      <c r="W26" s="1319"/>
      <c r="X26" s="1319"/>
      <c r="Y26" s="1319"/>
      <c r="Z26" s="1319"/>
      <c r="AA26" s="1319"/>
      <c r="AB26" s="1319"/>
      <c r="AC26" s="1319"/>
      <c r="AD26" s="1320"/>
    </row>
    <row r="27" spans="2:38" ht="27.75" customHeight="1">
      <c r="B27" s="432"/>
      <c r="C27" s="433"/>
      <c r="D27" s="434"/>
      <c r="E27" s="1253" t="s">
        <v>187</v>
      </c>
      <c r="F27" s="1254"/>
      <c r="G27" s="1255"/>
      <c r="H27" s="1321"/>
      <c r="I27" s="1322"/>
      <c r="J27" s="1322"/>
      <c r="K27" s="1322"/>
      <c r="L27" s="1322"/>
      <c r="M27" s="1322"/>
      <c r="N27" s="1322"/>
      <c r="O27" s="1322"/>
      <c r="P27" s="1322"/>
      <c r="Q27" s="1322"/>
      <c r="R27" s="1323"/>
      <c r="S27" s="1257" t="s">
        <v>189</v>
      </c>
      <c r="T27" s="1258"/>
      <c r="U27" s="1259"/>
      <c r="V27" s="1321"/>
      <c r="W27" s="1322"/>
      <c r="X27" s="1322"/>
      <c r="Y27" s="1322"/>
      <c r="Z27" s="1322"/>
      <c r="AA27" s="1322"/>
      <c r="AB27" s="1322"/>
      <c r="AC27" s="1322"/>
      <c r="AD27" s="1324"/>
    </row>
    <row r="28" spans="2:38" ht="27.75" customHeight="1">
      <c r="B28" s="432"/>
      <c r="C28" s="433"/>
      <c r="D28" s="434"/>
      <c r="E28" s="1260" t="s">
        <v>191</v>
      </c>
      <c r="F28" s="438"/>
      <c r="G28" s="438"/>
      <c r="H28" s="1325"/>
      <c r="I28" s="1326"/>
      <c r="J28" s="1326"/>
      <c r="K28" s="1326"/>
      <c r="L28" s="1326"/>
      <c r="M28" s="1326"/>
      <c r="N28" s="1263" t="s">
        <v>192</v>
      </c>
      <c r="O28" s="1264"/>
      <c r="P28" s="1327"/>
      <c r="Q28" s="1328"/>
      <c r="R28" s="1328"/>
      <c r="S28" s="1328"/>
      <c r="T28" s="1328"/>
      <c r="U28" s="1328"/>
      <c r="V28" s="1329"/>
      <c r="W28" s="1329"/>
      <c r="X28" s="1329"/>
      <c r="Y28" s="1329"/>
      <c r="Z28" s="1329"/>
      <c r="AA28" s="1329"/>
      <c r="AB28" s="1329"/>
      <c r="AC28" s="1329"/>
      <c r="AD28" s="1330"/>
    </row>
    <row r="29" spans="2:38" ht="27.75" customHeight="1">
      <c r="B29" s="432"/>
      <c r="C29" s="433"/>
      <c r="D29" s="434"/>
      <c r="E29" s="1269" t="s">
        <v>231</v>
      </c>
      <c r="F29" s="1270"/>
      <c r="G29" s="1271"/>
      <c r="H29" s="1331"/>
      <c r="I29" s="529"/>
      <c r="J29" s="529"/>
      <c r="K29" s="286" t="s">
        <v>196</v>
      </c>
      <c r="L29" s="287"/>
      <c r="M29" s="1248" t="s">
        <v>232</v>
      </c>
      <c r="N29" s="1248"/>
      <c r="O29" s="1248"/>
      <c r="P29" s="1332" t="str">
        <f>IFERROR(VLOOKUP($H28,【編集不可】!$G$4:$K$50,2,FALSE),"")</f>
        <v/>
      </c>
      <c r="Q29" s="1332"/>
      <c r="R29" s="1333"/>
      <c r="S29" s="1334" t="s">
        <v>198</v>
      </c>
      <c r="T29" s="1335"/>
      <c r="U29" s="1336"/>
      <c r="V29" s="1337"/>
      <c r="W29" s="1338"/>
      <c r="X29" s="1338"/>
      <c r="Y29" s="1338"/>
      <c r="Z29" s="1338"/>
      <c r="AA29" s="1338"/>
      <c r="AB29" s="1338"/>
      <c r="AC29" s="1338"/>
      <c r="AD29" s="1339"/>
      <c r="AE29" s="43" t="str">
        <f>IF(AJ29&gt;P29,"←上限金額を超えています","")</f>
        <v/>
      </c>
      <c r="AJ29" s="194">
        <f>IFERROR($H29/$L29,0)</f>
        <v>0</v>
      </c>
    </row>
    <row r="30" spans="2:38" ht="27.75" customHeight="1" thickBot="1">
      <c r="B30" s="435"/>
      <c r="C30" s="436"/>
      <c r="D30" s="437"/>
      <c r="E30" s="570" t="s">
        <v>201</v>
      </c>
      <c r="F30" s="571"/>
      <c r="G30" s="571"/>
      <c r="H30" s="530" t="s">
        <v>202</v>
      </c>
      <c r="I30" s="531"/>
      <c r="J30" s="531"/>
      <c r="K30" s="441" t="str" cm="1">
        <f t="array" ref="K30">IFERROR(_xlfn.SWITCH(V29,"素泊まり（食事含まれない）",AJ30,"朝食のみ含む（宿泊手当1/3減額）",AK30,"夕食のみ含む（宿泊手当1/3減額）",AK30,"朝食・夕食を含む（宿泊手当2/3減額）",AL30),"")</f>
        <v/>
      </c>
      <c r="L30" s="441"/>
      <c r="M30" s="441"/>
      <c r="N30" s="589" t="s">
        <v>203</v>
      </c>
      <c r="O30" s="590"/>
      <c r="P30" s="591"/>
      <c r="Q30" s="591"/>
      <c r="R30" s="591"/>
      <c r="S30" s="591"/>
      <c r="T30" s="591"/>
      <c r="U30" s="591"/>
      <c r="V30" s="591"/>
      <c r="W30" s="591"/>
      <c r="X30" s="591"/>
      <c r="Y30" s="591"/>
      <c r="Z30" s="591"/>
      <c r="AA30" s="591"/>
      <c r="AB30" s="591"/>
      <c r="AC30" s="591"/>
      <c r="AD30" s="592"/>
      <c r="AJ30" s="128" t="str">
        <f>IFERROR(VLOOKUP($H28,【編集不可】!$G$4:$K$50,3,FALSE),"")</f>
        <v/>
      </c>
      <c r="AK30" s="128" t="str">
        <f>IFERROR(VLOOKUP($H28,【編集不可】!$G$4:$K$50,4,FALSE),"")</f>
        <v/>
      </c>
      <c r="AL30" s="128" t="str">
        <f>IFERROR(VLOOKUP($H28,【編集不可】!$G$4:$K$50,5,FALSE),"")</f>
        <v/>
      </c>
    </row>
    <row r="31" spans="2:38" ht="27.75" customHeight="1">
      <c r="B31" s="432" t="s">
        <v>212</v>
      </c>
      <c r="C31" s="433"/>
      <c r="D31" s="434"/>
      <c r="E31" s="1340" t="s">
        <v>182</v>
      </c>
      <c r="F31" s="1341"/>
      <c r="G31" s="1342"/>
      <c r="H31" s="588"/>
      <c r="I31" s="1343"/>
      <c r="J31" s="1343"/>
      <c r="K31" s="1343"/>
      <c r="L31" s="1343"/>
      <c r="M31" s="1343"/>
      <c r="N31" s="1344" t="str">
        <f>IF($E$16="宿泊","～","・")</f>
        <v>～</v>
      </c>
      <c r="O31" s="1343"/>
      <c r="P31" s="1343"/>
      <c r="Q31" s="1343"/>
      <c r="R31" s="1343"/>
      <c r="S31" s="1343"/>
      <c r="T31" s="1345"/>
      <c r="U31" s="1340" t="s">
        <v>183</v>
      </c>
      <c r="V31" s="1341"/>
      <c r="W31" s="1342"/>
      <c r="X31" s="593"/>
      <c r="Y31" s="1346"/>
      <c r="Z31" s="1346"/>
      <c r="AA31" s="1346"/>
      <c r="AB31" s="1346"/>
      <c r="AC31" s="1346"/>
      <c r="AD31" s="1347"/>
    </row>
    <row r="32" spans="2:38" ht="27.75" customHeight="1">
      <c r="B32" s="432"/>
      <c r="C32" s="433"/>
      <c r="D32" s="434"/>
      <c r="E32" s="1247" t="s">
        <v>185</v>
      </c>
      <c r="F32" s="1248"/>
      <c r="G32" s="1249"/>
      <c r="H32" s="1318"/>
      <c r="I32" s="1319"/>
      <c r="J32" s="1319"/>
      <c r="K32" s="1319"/>
      <c r="L32" s="1319"/>
      <c r="M32" s="1319"/>
      <c r="N32" s="1319"/>
      <c r="O32" s="1319"/>
      <c r="P32" s="1319"/>
      <c r="Q32" s="1319"/>
      <c r="R32" s="1319"/>
      <c r="S32" s="1319"/>
      <c r="T32" s="1319"/>
      <c r="U32" s="1319"/>
      <c r="V32" s="1319"/>
      <c r="W32" s="1319"/>
      <c r="X32" s="1319"/>
      <c r="Y32" s="1319"/>
      <c r="Z32" s="1319"/>
      <c r="AA32" s="1319"/>
      <c r="AB32" s="1319"/>
      <c r="AC32" s="1319"/>
      <c r="AD32" s="1320"/>
    </row>
    <row r="33" spans="2:38" ht="27.75" customHeight="1">
      <c r="B33" s="432"/>
      <c r="C33" s="433"/>
      <c r="D33" s="434"/>
      <c r="E33" s="1253" t="s">
        <v>187</v>
      </c>
      <c r="F33" s="1254"/>
      <c r="G33" s="1255"/>
      <c r="H33" s="1321"/>
      <c r="I33" s="1322"/>
      <c r="J33" s="1322"/>
      <c r="K33" s="1322"/>
      <c r="L33" s="1322"/>
      <c r="M33" s="1322"/>
      <c r="N33" s="1322"/>
      <c r="O33" s="1322"/>
      <c r="P33" s="1322"/>
      <c r="Q33" s="1322"/>
      <c r="R33" s="1323"/>
      <c r="S33" s="1257" t="s">
        <v>189</v>
      </c>
      <c r="T33" s="1258"/>
      <c r="U33" s="1259"/>
      <c r="V33" s="1321"/>
      <c r="W33" s="1322"/>
      <c r="X33" s="1322"/>
      <c r="Y33" s="1322"/>
      <c r="Z33" s="1322"/>
      <c r="AA33" s="1322"/>
      <c r="AB33" s="1322"/>
      <c r="AC33" s="1322"/>
      <c r="AD33" s="1324"/>
    </row>
    <row r="34" spans="2:38" ht="27.75" customHeight="1">
      <c r="B34" s="432"/>
      <c r="C34" s="433"/>
      <c r="D34" s="434"/>
      <c r="E34" s="1260" t="s">
        <v>191</v>
      </c>
      <c r="F34" s="438"/>
      <c r="G34" s="438"/>
      <c r="H34" s="1325"/>
      <c r="I34" s="1326"/>
      <c r="J34" s="1326"/>
      <c r="K34" s="1326"/>
      <c r="L34" s="1326"/>
      <c r="M34" s="1326"/>
      <c r="N34" s="1263" t="s">
        <v>192</v>
      </c>
      <c r="O34" s="1264"/>
      <c r="P34" s="1327"/>
      <c r="Q34" s="1328"/>
      <c r="R34" s="1328"/>
      <c r="S34" s="1328"/>
      <c r="T34" s="1328"/>
      <c r="U34" s="1328"/>
      <c r="V34" s="1329"/>
      <c r="W34" s="1329"/>
      <c r="X34" s="1329"/>
      <c r="Y34" s="1329"/>
      <c r="Z34" s="1329"/>
      <c r="AA34" s="1329"/>
      <c r="AB34" s="1329"/>
      <c r="AC34" s="1329"/>
      <c r="AD34" s="1330"/>
    </row>
    <row r="35" spans="2:38" ht="27.75" customHeight="1">
      <c r="B35" s="432"/>
      <c r="C35" s="433"/>
      <c r="D35" s="434"/>
      <c r="E35" s="1269" t="s">
        <v>231</v>
      </c>
      <c r="F35" s="1270"/>
      <c r="G35" s="1271"/>
      <c r="H35" s="1331"/>
      <c r="I35" s="529"/>
      <c r="J35" s="529"/>
      <c r="K35" s="286" t="s">
        <v>196</v>
      </c>
      <c r="L35" s="287"/>
      <c r="M35" s="1248" t="s">
        <v>232</v>
      </c>
      <c r="N35" s="1248"/>
      <c r="O35" s="1248"/>
      <c r="P35" s="1332" t="str">
        <f>IFERROR(VLOOKUP($H34,【編集不可】!$G$4:$K$50,2,FALSE),"")</f>
        <v/>
      </c>
      <c r="Q35" s="1332"/>
      <c r="R35" s="1333"/>
      <c r="S35" s="1334" t="s">
        <v>198</v>
      </c>
      <c r="T35" s="1335"/>
      <c r="U35" s="1336"/>
      <c r="V35" s="1337"/>
      <c r="W35" s="1338"/>
      <c r="X35" s="1338"/>
      <c r="Y35" s="1338"/>
      <c r="Z35" s="1338"/>
      <c r="AA35" s="1338"/>
      <c r="AB35" s="1338"/>
      <c r="AC35" s="1338"/>
      <c r="AD35" s="1339"/>
      <c r="AE35" s="43" t="str">
        <f>IF(AJ35&gt;P35,"←上限金額を超えています","")</f>
        <v/>
      </c>
      <c r="AJ35" s="194">
        <f>IFERROR($H35/$L35,0)</f>
        <v>0</v>
      </c>
    </row>
    <row r="36" spans="2:38" ht="27.75" customHeight="1" thickBot="1">
      <c r="B36" s="435"/>
      <c r="C36" s="436"/>
      <c r="D36" s="437"/>
      <c r="E36" s="570" t="s">
        <v>201</v>
      </c>
      <c r="F36" s="571"/>
      <c r="G36" s="571"/>
      <c r="H36" s="530" t="s">
        <v>202</v>
      </c>
      <c r="I36" s="531"/>
      <c r="J36" s="531"/>
      <c r="K36" s="441" t="str" cm="1">
        <f t="array" ref="K36">IFERROR(_xlfn.SWITCH(V35,"素泊まり（食事含まれない）",AJ36,"朝食のみ含む（宿泊手当1/3減額）",AK36,"夕食のみ含む（宿泊手当1/3減額）",AK36,"朝食・夕食を含む（宿泊手当2/3減額）",AL36),"")</f>
        <v/>
      </c>
      <c r="L36" s="441"/>
      <c r="M36" s="441"/>
      <c r="N36" s="589" t="s">
        <v>203</v>
      </c>
      <c r="O36" s="590"/>
      <c r="P36" s="591"/>
      <c r="Q36" s="591"/>
      <c r="R36" s="591"/>
      <c r="S36" s="591"/>
      <c r="T36" s="591"/>
      <c r="U36" s="591"/>
      <c r="V36" s="591"/>
      <c r="W36" s="591"/>
      <c r="X36" s="591"/>
      <c r="Y36" s="591"/>
      <c r="Z36" s="591"/>
      <c r="AA36" s="591"/>
      <c r="AB36" s="591"/>
      <c r="AC36" s="591"/>
      <c r="AD36" s="592"/>
      <c r="AJ36" s="128" t="str">
        <f>IFERROR(VLOOKUP($H34,【編集不可】!$G$4:$K$50,3,FALSE),"")</f>
        <v/>
      </c>
      <c r="AK36" s="128" t="str">
        <f>IFERROR(VLOOKUP($H34,【編集不可】!$G$4:$K$50,4,FALSE),"")</f>
        <v/>
      </c>
      <c r="AL36" s="128" t="str">
        <f>IFERROR(VLOOKUP($H34,【編集不可】!$G$4:$K$50,5,FALSE),"")</f>
        <v/>
      </c>
    </row>
    <row r="37" spans="2:38" ht="21.75" customHeight="1" thickBot="1">
      <c r="B37" s="52" t="s">
        <v>213</v>
      </c>
      <c r="C37" s="53"/>
      <c r="D37" s="53"/>
      <c r="E37" s="53"/>
      <c r="F37" s="112" t="s">
        <v>214</v>
      </c>
      <c r="G37" s="112"/>
      <c r="H37" s="112"/>
      <c r="I37" s="68"/>
      <c r="J37" s="68" t="str" cm="1">
        <f t="array" ref="J37">_xlfn.SWITCH($F$38,"減額","↓ 減額後の支給額等を記入","宿指定","↓ 指定額等を記入","")</f>
        <v/>
      </c>
      <c r="K37" s="67"/>
      <c r="L37" s="67"/>
      <c r="M37" s="67"/>
      <c r="N37" s="67"/>
      <c r="O37" s="67"/>
      <c r="P37" s="54"/>
      <c r="Q37" s="54"/>
      <c r="R37" s="54"/>
      <c r="S37" s="55"/>
      <c r="T37" s="133"/>
      <c r="U37" s="133" t="s">
        <v>214</v>
      </c>
      <c r="V37" s="56"/>
      <c r="X37" s="68"/>
      <c r="Y37" s="68" t="str">
        <f>IF(U38="減額","↓ 減額後の支給額等を記入","")</f>
        <v/>
      </c>
      <c r="Z37" s="67"/>
      <c r="AA37" s="67"/>
      <c r="AB37" s="67"/>
      <c r="AC37" s="67"/>
      <c r="AD37" s="67"/>
    </row>
    <row r="38" spans="2:38" ht="27.75" customHeight="1">
      <c r="B38" s="416" t="s">
        <v>215</v>
      </c>
      <c r="C38" s="417"/>
      <c r="D38" s="417"/>
      <c r="E38" s="418"/>
      <c r="F38" s="563" t="s">
        <v>216</v>
      </c>
      <c r="G38" s="564"/>
      <c r="H38" s="565"/>
      <c r="I38" s="572"/>
      <c r="J38" s="573"/>
      <c r="K38" s="573"/>
      <c r="L38" s="573"/>
      <c r="M38" s="573"/>
      <c r="N38" s="573"/>
      <c r="O38" s="573"/>
      <c r="P38" s="573"/>
      <c r="Q38" s="574"/>
      <c r="R38" s="425" t="s">
        <v>217</v>
      </c>
      <c r="S38" s="426"/>
      <c r="T38" s="427"/>
      <c r="U38" s="563" t="s">
        <v>233</v>
      </c>
      <c r="V38" s="564"/>
      <c r="W38" s="565"/>
      <c r="X38" s="575"/>
      <c r="Y38" s="576"/>
      <c r="Z38" s="576"/>
      <c r="AA38" s="576"/>
      <c r="AB38" s="576"/>
      <c r="AC38" s="576"/>
      <c r="AD38" s="577"/>
    </row>
    <row r="39" spans="2:38" ht="27.75" customHeight="1">
      <c r="B39" s="1306" t="s">
        <v>220</v>
      </c>
      <c r="C39" s="1270"/>
      <c r="D39" s="1270"/>
      <c r="E39" s="1271"/>
      <c r="F39" s="1348" t="s">
        <v>221</v>
      </c>
      <c r="G39" s="1348"/>
      <c r="H39" s="1349"/>
      <c r="I39" s="1350"/>
      <c r="J39" s="1351"/>
      <c r="K39" s="1351"/>
      <c r="L39" s="1351"/>
      <c r="M39" s="1351"/>
      <c r="N39" s="1351"/>
      <c r="O39" s="1351"/>
      <c r="P39" s="1351"/>
      <c r="Q39" s="1351"/>
      <c r="R39" s="1351"/>
      <c r="S39" s="1351"/>
      <c r="T39" s="1351"/>
      <c r="U39" s="1351"/>
      <c r="V39" s="1351"/>
      <c r="W39" s="1351"/>
      <c r="X39" s="1351"/>
      <c r="Y39" s="1351"/>
      <c r="Z39" s="1351"/>
      <c r="AA39" s="1311" t="str">
        <f>IF(F39="なし","","←支給内容をご記入ください。")</f>
        <v/>
      </c>
      <c r="AB39" s="1311"/>
      <c r="AC39" s="1311"/>
      <c r="AD39" s="1312"/>
    </row>
    <row r="40" spans="2:38" ht="27.75" customHeight="1" thickBot="1">
      <c r="B40" s="404" t="s">
        <v>222</v>
      </c>
      <c r="C40" s="405"/>
      <c r="D40" s="405"/>
      <c r="E40" s="405"/>
      <c r="F40" s="406"/>
      <c r="G40" s="1352" t="s">
        <v>221</v>
      </c>
      <c r="H40" s="561"/>
      <c r="I40" s="561"/>
      <c r="J40" s="562"/>
      <c r="K40" s="409" t="s">
        <v>223</v>
      </c>
      <c r="L40" s="410"/>
      <c r="M40" s="410"/>
      <c r="N40" s="410"/>
      <c r="O40" s="410"/>
      <c r="P40" s="411"/>
      <c r="Q40" s="1352" t="s">
        <v>221</v>
      </c>
      <c r="R40" s="561"/>
      <c r="S40" s="561"/>
      <c r="T40" s="562"/>
      <c r="U40" s="412" t="s">
        <v>224</v>
      </c>
      <c r="V40" s="413"/>
      <c r="W40" s="413"/>
      <c r="X40" s="413"/>
      <c r="Y40" s="413"/>
      <c r="Z40" s="414"/>
      <c r="AA40" s="1352" t="s">
        <v>221</v>
      </c>
      <c r="AB40" s="561"/>
      <c r="AC40" s="561"/>
      <c r="AD40" s="566"/>
    </row>
    <row r="41" spans="2:38" ht="21.75" customHeight="1" thickBot="1">
      <c r="B41" s="52" t="s">
        <v>225</v>
      </c>
      <c r="C41" s="127"/>
      <c r="D41" s="127"/>
      <c r="E41" s="279" t="str">
        <f>IF(G40="あり","【必須】領収書・理由書の提出 ↑","")</f>
        <v/>
      </c>
      <c r="F41" s="127"/>
      <c r="G41" s="279"/>
      <c r="H41" s="280"/>
      <c r="I41" s="280"/>
      <c r="J41" s="280"/>
      <c r="K41" s="281"/>
      <c r="L41" s="281"/>
      <c r="M41" s="281"/>
      <c r="N41" s="281"/>
      <c r="O41" s="281"/>
      <c r="P41" s="281"/>
      <c r="Q41" s="279"/>
      <c r="R41" s="280"/>
      <c r="S41" s="282" t="str">
        <f>IF(Q40="あり","【必須】請求書・フライト情報提出 ↑","")</f>
        <v/>
      </c>
      <c r="T41" s="280"/>
      <c r="U41" s="283"/>
      <c r="V41" s="283"/>
      <c r="W41" s="283"/>
      <c r="X41" s="283"/>
      <c r="Y41" s="284"/>
      <c r="Z41" s="285"/>
      <c r="AA41" s="285"/>
      <c r="AB41" s="285"/>
      <c r="AC41" s="285"/>
      <c r="AD41" s="285" t="str">
        <f>IF(AA40="あり","【必須】領収書とフライト情報・宿泊内容提出 ↑","")</f>
        <v/>
      </c>
    </row>
    <row r="42" spans="2:38" ht="65.25" customHeight="1" thickBot="1">
      <c r="B42" s="398" t="s">
        <v>226</v>
      </c>
      <c r="C42" s="399"/>
      <c r="D42" s="399"/>
      <c r="E42" s="400"/>
      <c r="F42" s="555"/>
      <c r="G42" s="556"/>
      <c r="H42" s="556"/>
      <c r="I42" s="556"/>
      <c r="J42" s="556"/>
      <c r="K42" s="556"/>
      <c r="L42" s="556"/>
      <c r="M42" s="556"/>
      <c r="N42" s="556"/>
      <c r="O42" s="556"/>
      <c r="P42" s="556"/>
      <c r="Q42" s="556"/>
      <c r="R42" s="556"/>
      <c r="S42" s="556"/>
      <c r="T42" s="556"/>
      <c r="U42" s="556"/>
      <c r="V42" s="556"/>
      <c r="W42" s="556"/>
      <c r="X42" s="556"/>
      <c r="Y42" s="556"/>
      <c r="Z42" s="556"/>
      <c r="AA42" s="556"/>
      <c r="AB42" s="556"/>
      <c r="AC42" s="556"/>
      <c r="AD42" s="557"/>
    </row>
    <row r="43" spans="2:38" ht="22.5" customHeight="1">
      <c r="B43" s="111"/>
      <c r="F43" s="43" t="str">
        <f>IF(E17="その他","↑ 出発地をご記入ください。","")</f>
        <v/>
      </c>
      <c r="G43" s="43"/>
      <c r="H43" s="43"/>
      <c r="I43" s="43"/>
      <c r="J43" s="43"/>
      <c r="K43" s="43"/>
      <c r="L43" s="43"/>
      <c r="M43" s="43" t="str">
        <f>IF(K17="その他","↑ 帰着地をご記入ください。","")</f>
        <v/>
      </c>
      <c r="N43" s="43"/>
      <c r="O43" s="43"/>
      <c r="AD43" s="177" t="s">
        <v>234</v>
      </c>
    </row>
    <row r="44" spans="2:38" ht="21.75" customHeight="1">
      <c r="B44" s="1"/>
    </row>
  </sheetData>
  <sheetProtection sheet="1" selectLockedCells="1"/>
  <mergeCells count="143">
    <mergeCell ref="K24:M24"/>
    <mergeCell ref="N24:O24"/>
    <mergeCell ref="P24:AD24"/>
    <mergeCell ref="H36:J36"/>
    <mergeCell ref="K36:M36"/>
    <mergeCell ref="N36:O36"/>
    <mergeCell ref="P36:AD36"/>
    <mergeCell ref="H30:J30"/>
    <mergeCell ref="K30:M30"/>
    <mergeCell ref="N30:O30"/>
    <mergeCell ref="P30:AD30"/>
    <mergeCell ref="H35:J35"/>
    <mergeCell ref="M35:O35"/>
    <mergeCell ref="P35:R35"/>
    <mergeCell ref="S35:U35"/>
    <mergeCell ref="V35:AD35"/>
    <mergeCell ref="U31:W31"/>
    <mergeCell ref="X31:AD31"/>
    <mergeCell ref="H29:J29"/>
    <mergeCell ref="M29:O29"/>
    <mergeCell ref="P29:R29"/>
    <mergeCell ref="S29:U29"/>
    <mergeCell ref="V29:AD29"/>
    <mergeCell ref="E36:G36"/>
    <mergeCell ref="N11:T11"/>
    <mergeCell ref="N12:T12"/>
    <mergeCell ref="U11:AD11"/>
    <mergeCell ref="U12:AD12"/>
    <mergeCell ref="S21:U21"/>
    <mergeCell ref="O16:T16"/>
    <mergeCell ref="U19:W19"/>
    <mergeCell ref="X19:AD19"/>
    <mergeCell ref="H20:AD20"/>
    <mergeCell ref="N34:O34"/>
    <mergeCell ref="P34:U34"/>
    <mergeCell ref="V34:AD34"/>
    <mergeCell ref="E32:G32"/>
    <mergeCell ref="H32:AD32"/>
    <mergeCell ref="E33:G33"/>
    <mergeCell ref="H33:R33"/>
    <mergeCell ref="S33:U33"/>
    <mergeCell ref="V33:AD33"/>
    <mergeCell ref="E34:G34"/>
    <mergeCell ref="H34:M34"/>
    <mergeCell ref="E35:G35"/>
    <mergeCell ref="H31:M31"/>
    <mergeCell ref="O31:T31"/>
    <mergeCell ref="U38:W38"/>
    <mergeCell ref="I38:Q38"/>
    <mergeCell ref="X38:AD38"/>
    <mergeCell ref="B25:D30"/>
    <mergeCell ref="E25:G25"/>
    <mergeCell ref="H25:M25"/>
    <mergeCell ref="O25:T25"/>
    <mergeCell ref="U25:W25"/>
    <mergeCell ref="X25:AD25"/>
    <mergeCell ref="E26:G26"/>
    <mergeCell ref="H26:AD26"/>
    <mergeCell ref="E27:G27"/>
    <mergeCell ref="H27:R27"/>
    <mergeCell ref="S27:U27"/>
    <mergeCell ref="V27:AD27"/>
    <mergeCell ref="E28:G28"/>
    <mergeCell ref="H28:M28"/>
    <mergeCell ref="E29:G29"/>
    <mergeCell ref="E30:G30"/>
    <mergeCell ref="N28:O28"/>
    <mergeCell ref="P28:U28"/>
    <mergeCell ref="V28:AD28"/>
    <mergeCell ref="B31:D36"/>
    <mergeCell ref="E31:G31"/>
    <mergeCell ref="F42:AD42"/>
    <mergeCell ref="U7:AD7"/>
    <mergeCell ref="B8:AD8"/>
    <mergeCell ref="B40:F40"/>
    <mergeCell ref="G40:J40"/>
    <mergeCell ref="E20:G20"/>
    <mergeCell ref="B42:E42"/>
    <mergeCell ref="B39:E39"/>
    <mergeCell ref="F39:H39"/>
    <mergeCell ref="B38:E38"/>
    <mergeCell ref="F38:H38"/>
    <mergeCell ref="K40:P40"/>
    <mergeCell ref="U40:Z40"/>
    <mergeCell ref="Q40:T40"/>
    <mergeCell ref="I39:Z39"/>
    <mergeCell ref="AA39:AD39"/>
    <mergeCell ref="AA40:AD40"/>
    <mergeCell ref="H16:M16"/>
    <mergeCell ref="B16:D16"/>
    <mergeCell ref="E16:G16"/>
    <mergeCell ref="E21:G21"/>
    <mergeCell ref="E22:G22"/>
    <mergeCell ref="E24:G24"/>
    <mergeCell ref="R38:T38"/>
    <mergeCell ref="L1:T1"/>
    <mergeCell ref="V5:AD5"/>
    <mergeCell ref="B1:K1"/>
    <mergeCell ref="U1:AD1"/>
    <mergeCell ref="B14:AD14"/>
    <mergeCell ref="B13:AD13"/>
    <mergeCell ref="D3:AA3"/>
    <mergeCell ref="B3:C3"/>
    <mergeCell ref="AB3:AD3"/>
    <mergeCell ref="B5:G5"/>
    <mergeCell ref="H5:O5"/>
    <mergeCell ref="P5:U5"/>
    <mergeCell ref="B6:I6"/>
    <mergeCell ref="J6:O6"/>
    <mergeCell ref="P6:T6"/>
    <mergeCell ref="U6:AD6"/>
    <mergeCell ref="B7:I7"/>
    <mergeCell ref="J7:O7"/>
    <mergeCell ref="P7:T7"/>
    <mergeCell ref="B9:AD9"/>
    <mergeCell ref="B11:G11"/>
    <mergeCell ref="B12:G12"/>
    <mergeCell ref="H11:M11"/>
    <mergeCell ref="H12:M12"/>
    <mergeCell ref="B19:D24"/>
    <mergeCell ref="B17:D17"/>
    <mergeCell ref="E17:G17"/>
    <mergeCell ref="H17:J17"/>
    <mergeCell ref="K17:M17"/>
    <mergeCell ref="N17:P17"/>
    <mergeCell ref="Q17:U17"/>
    <mergeCell ref="W17:AC17"/>
    <mergeCell ref="H21:R21"/>
    <mergeCell ref="V21:AD21"/>
    <mergeCell ref="H19:M19"/>
    <mergeCell ref="O19:T19"/>
    <mergeCell ref="E19:G19"/>
    <mergeCell ref="N22:O22"/>
    <mergeCell ref="P22:U22"/>
    <mergeCell ref="V22:AD22"/>
    <mergeCell ref="E23:G23"/>
    <mergeCell ref="H22:M22"/>
    <mergeCell ref="H23:J23"/>
    <mergeCell ref="M23:O23"/>
    <mergeCell ref="P23:R23"/>
    <mergeCell ref="S23:U23"/>
    <mergeCell ref="V23:AD23"/>
    <mergeCell ref="H24:J24"/>
  </mergeCells>
  <phoneticPr fontId="69"/>
  <dataValidations count="29">
    <dataValidation type="list" allowBlank="1" showInputMessage="1" showErrorMessage="1" sqref="E16" xr:uid="{3A0E9327-73E1-4CFD-9739-FD646D3F3BCC}">
      <formula1>"宿泊,日帰り"</formula1>
    </dataValidation>
    <dataValidation imeMode="halfAlpha" allowBlank="1" showInputMessage="1" showErrorMessage="1" sqref="O19 O16:T16 AC16 H31 H16:M16 H19 O25 H25 O31" xr:uid="{1FD03B0C-9667-4099-AB29-1E3AFE631E50}"/>
    <dataValidation type="list" allowBlank="1" sqref="G40 Q40 AA40" xr:uid="{39545901-9198-498C-8274-8F1F14CAEF95}">
      <formula1>"あり,なし"</formula1>
    </dataValidation>
    <dataValidation type="list" allowBlank="1" sqref="U38:W38" xr:uid="{740F8B01-07E8-4D7B-B9DC-E4B2E6319B08}">
      <formula1>"定額,減額,不支給"</formula1>
    </dataValidation>
    <dataValidation type="list" allowBlank="1" sqref="F39:H39" xr:uid="{C1325C7A-1143-42DE-B0C9-89515C5C8F9F}">
      <formula1>"なし,一部支給,全額支給"</formula1>
    </dataValidation>
    <dataValidation allowBlank="1" sqref="U40:Z40" xr:uid="{6FFBF28B-8920-4521-BC06-7C6EF6AF41C0}"/>
    <dataValidation imeMode="on" allowBlank="1" showInputMessage="1" showErrorMessage="1" sqref="P23 P35 P29 B14:AD14 Q18 I38:I39 W17:AC17 V17:V18 W18 H20:AD20 H21:R21 V21:AD21 V22:AD22 P22:U22 H26:AD26 H27:R27 V27:AD27 V28:AD28 P28:U28 B9:AD9 U7:AD7 N12:T12 Q17:U17 H32:AD32 H33:R33 V33:AD33 V34:AD34 P34:U34 F42:AD42 P36:AD36 P30:AD30 P24:AD24" xr:uid="{8BFAD317-97CE-4A3D-A04C-C09DFEA0C358}"/>
    <dataValidation allowBlank="1" showInputMessage="1" showErrorMessage="1" prompt="【入力例】_x000a_○○学会 第〇会研究大会_x000a_○○の実験_x000a_○○の調査_x000a_○○打合せ詳細   _x000a_など" sqref="E20 E32 E26" xr:uid="{F41899EB-656E-4BCF-BFD7-82DC0AEE2F48}"/>
    <dataValidation type="list" allowBlank="1" showInputMessage="1" sqref="K18:M18 E18:G18" xr:uid="{2531BAD1-4A51-4531-8406-BE17D153C3B2}">
      <formula1>"自宅,その他"</formula1>
    </dataValidation>
    <dataValidation type="list" allowBlank="1" showInputMessage="1" prompt="選択肢にない場合は、直接入力してください。" sqref="P7:T7" xr:uid="{873988C9-DA92-4A77-8548-F8D495FC1B7E}">
      <formula1>職位</formula1>
    </dataValidation>
    <dataValidation type="list" allowBlank="1" showInputMessage="1" sqref="B12" xr:uid="{505D00FE-D4E1-4186-A330-7470C8A31602}">
      <formula1>財源</formula1>
    </dataValidation>
    <dataValidation type="list" allowBlank="1" showInputMessage="1" prompt="「人文科学研究科」の場合は、分野をプルダウン選択_x000a__x000a_学外者の場合は、必要に応じてを直接入力してください。" sqref="J7:O7" xr:uid="{1C04BA2F-15FA-450A-93DB-782BD9244AAD}">
      <formula1>分野</formula1>
    </dataValidation>
    <dataValidation imeMode="halfAlpha" allowBlank="1" showInputMessage="1" showErrorMessage="1" prompt="財務会計システムの所管コードが分かる場合は入力してください" sqref="H12" xr:uid="{FCED70F4-45C2-4981-96E5-B5E7C4D0CDA0}"/>
    <dataValidation type="list" allowBlank="1" showInputMessage="1" showErrorMessage="1" sqref="X19 X25 X31" xr:uid="{5BA0068F-0F37-475A-A83D-7CEF7D7D13C2}">
      <formula1>目的</formula1>
    </dataValidation>
    <dataValidation type="list" allowBlank="1" showInputMessage="1" sqref="E17:G17 K17:M17" xr:uid="{9D0CF7E9-5444-41ED-82CD-76EED6975C14}">
      <formula1>"自宅,大学,その他"</formula1>
    </dataValidation>
    <dataValidation type="date" imeMode="halfAlpha" operator="lessThan" allowBlank="1" showInputMessage="1" showErrorMessage="1" prompt="旅行開始日より前の日付を入力" sqref="H5:O5" xr:uid="{7C37BEF8-C253-4086-99C8-55262F66C45C}">
      <formula1>H16</formula1>
    </dataValidation>
    <dataValidation type="textLength" imeMode="halfAlpha" allowBlank="1" showInputMessage="1" showErrorMessage="1" sqref="V5:AD5" xr:uid="{3D55B6AA-0C0C-4855-BA4E-76F1BDCF14F3}">
      <formula1>0</formula1>
      <formula2>10</formula2>
    </dataValidation>
    <dataValidation allowBlank="1" showInputMessage="1" showErrorMessage="1" prompt="市町村以降の住所を入力してください" sqref="N28 N22 N34" xr:uid="{8BF0ED0D-3581-4DB6-A03E-52594CBB9E0C}"/>
    <dataValidation type="list" allowBlank="1" showInputMessage="1" sqref="R38" xr:uid="{69E27677-66C0-4044-863B-062B0BA70EDB}">
      <formula1>"定額,減額,不支給,宿指定"</formula1>
    </dataValidation>
    <dataValidation type="list" allowBlank="1" showInputMessage="1" prompt="【領収書の提出必須】_x000a_朝食・夕食の提供の有無が確認できること" sqref="F38:H38" xr:uid="{0F22486D-5BFA-4CD9-8A21-09F221808120}">
      <formula1>"実費,減額,不支給,宿指定"</formula1>
    </dataValidation>
    <dataValidation type="list" allowBlank="1" showInputMessage="1" prompt="学外者の場合は、所属名を直接入力してください。" sqref="B7:I7" xr:uid="{11A5B492-7A44-4F10-96C2-A6B37E6A4052}">
      <formula1>所属</formula1>
    </dataValidation>
    <dataValidation imeMode="on" allowBlank="1" showErrorMessage="1" sqref="K30:M30 K36:M36 K24:M24" xr:uid="{DBE43206-AE39-4B20-9955-7E53E3D26247}"/>
    <dataValidation type="custom" errorStyle="information" allowBlank="1" showInputMessage="1" showErrorMessage="1" error="上限金額を超えています。差額分は自己負担となります。" prompt="旅行地①の宿泊数を入力してください" sqref="L23" xr:uid="{0495A497-7000-4EF7-A80E-A554EED2F28D}">
      <formula1>AJ23&lt;=P23</formula1>
    </dataValidation>
    <dataValidation type="custom" errorStyle="information" allowBlank="1" showInputMessage="1" showErrorMessage="1" error="上限金額を超えています。差額分は自己負担となります。" prompt="旅行地①の支払い合計額を入力してください（一夜につき上限額が決まっています）_x000a__x000a_【領収書の提出必須】_x000a_朝食・夕食の提供の有無が確認できること_x000a_" sqref="H23:J23" xr:uid="{DDB3D2B0-4E4A-426F-B785-A08534481E65}">
      <formula1>AJ23&lt;=P23</formula1>
    </dataValidation>
    <dataValidation type="custom" errorStyle="information" allowBlank="1" showInputMessage="1" showErrorMessage="1" error="上限金額を超えています。差額分は自己負担となります。" prompt="旅行地②の支払い合計額を入力してください（一夜につき上限額が決まっています）_x000a__x000a_【領収書の提出必須】_x000a_朝食・夕食の提供の有無が確認できること_x000a_" sqref="H29:J29" xr:uid="{70DBB619-24B0-47AB-B7B5-EC68DDDACC02}">
      <formula1>AJ29&lt;=P29</formula1>
    </dataValidation>
    <dataValidation type="custom" errorStyle="information" allowBlank="1" showInputMessage="1" showErrorMessage="1" error="上限金額を超えています。差額分は自己負担となります。" prompt="旅行地②の宿泊数を入力してください" sqref="L29" xr:uid="{8BC21EE0-C5DB-45E7-BCD1-99FEF1E8B363}">
      <formula1>AJ29&lt;=P29</formula1>
    </dataValidation>
    <dataValidation type="custom" errorStyle="information" allowBlank="1" showInputMessage="1" showErrorMessage="1" error="上限金額を超えています。差額分は自己負担となります。" prompt="旅行地③の支払い合計額を入力してください（一夜につき上限額が決まっています）_x000a__x000a_【領収書の提出必須】_x000a_朝食・夕食の提供の有無が確認できること_x000a_" sqref="H35:J35" xr:uid="{21314481-7AB3-47F5-8851-A38C55BEE657}">
      <formula1>AJ35&lt;=P35</formula1>
    </dataValidation>
    <dataValidation type="custom" errorStyle="information" allowBlank="1" showInputMessage="1" showErrorMessage="1" error="上限金額を超えています。差額分は自己負担となります。" prompt="旅行地③の宿泊数を入力してください" sqref="L35" xr:uid="{850A6536-C6B0-4B9F-A6BF-15BFA95B5E25}">
      <formula1>AJ35&lt;=P35</formula1>
    </dataValidation>
    <dataValidation imeMode="halfAlpha" allowBlank="1" showInputMessage="1" showErrorMessage="1" prompt="課題番号_x000a_(プロジェクトコード)_x000a_を入力してください" sqref="U12:AD12" xr:uid="{F72BD503-D98A-4D33-B1F3-1909FCC4EBA8}"/>
  </dataValidations>
  <pageMargins left="0.70866141732283472" right="0.2" top="0.35" bottom="0.22" header="0.17" footer="0.2"/>
  <pageSetup paperSize="9" scale="82" orientation="portrait" blackAndWhite="1" r:id="rId1"/>
  <headerFooter>
    <oddHeader>&amp;L文系管理課会計提出用</oddHeader>
  </headerFooter>
  <drawing r:id="rId2"/>
  <legacyDrawing r:id="rId3"/>
  <extLst>
    <ext xmlns:x14="http://schemas.microsoft.com/office/spreadsheetml/2009/9/main" uri="{CCE6A557-97BC-4b89-ADB6-D9C93CAAB3DF}">
      <x14:dataValidations xmlns:xm="http://schemas.microsoft.com/office/excel/2006/main" count="2">
        <x14:dataValidation type="list" imeMode="on" allowBlank="1" showInputMessage="1" showErrorMessage="1" xr:uid="{39F605EE-F6E1-4CDE-89A2-2B8471CA6D9F}">
          <x14:formula1>
            <xm:f>【編集不可】!$G$4:$G$50</xm:f>
          </x14:formula1>
          <xm:sqref>H22 H28 H34</xm:sqref>
        </x14:dataValidation>
        <x14:dataValidation type="list" allowBlank="1" showInputMessage="1" showErrorMessage="1" prompt="宿泊代金に含まれる食事について選択してください" xr:uid="{A392DB27-3A3E-44F3-AAC7-48309168072C}">
          <x14:formula1>
            <xm:f>【編集不可】!$M$4:$M$7</xm:f>
          </x14:formula1>
          <xm:sqref>V29:AD29 V35:AD35 V23:AD23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AL103"/>
  <sheetViews>
    <sheetView showZeros="0" view="pageBreakPreview" topLeftCell="A66" zoomScaleNormal="100" zoomScaleSheetLayoutView="100" workbookViewId="0">
      <selection activeCell="AD9" sqref="AD9:AJ9"/>
    </sheetView>
  </sheetViews>
  <sheetFormatPr defaultColWidth="9" defaultRowHeight="13.5"/>
  <cols>
    <col min="1" max="16" width="2.42578125" style="74" customWidth="1"/>
    <col min="17" max="17" width="4.42578125" style="74" customWidth="1"/>
    <col min="18" max="18" width="5.42578125" style="74" customWidth="1"/>
    <col min="19" max="19" width="4.42578125" style="74" customWidth="1"/>
    <col min="20" max="20" width="3.85546875" style="74" customWidth="1"/>
    <col min="21" max="24" width="2.42578125" style="74" customWidth="1"/>
    <col min="25" max="25" width="1.42578125" style="74" customWidth="1"/>
    <col min="26" max="26" width="2.42578125" style="74" customWidth="1"/>
    <col min="27" max="27" width="1.42578125" style="74" customWidth="1"/>
    <col min="28" max="28" width="2.42578125" style="74" customWidth="1"/>
    <col min="29" max="29" width="4.42578125" style="74" customWidth="1"/>
    <col min="30" max="34" width="2.42578125" style="74" customWidth="1"/>
    <col min="35" max="35" width="1.42578125" style="74" customWidth="1"/>
    <col min="36" max="36" width="2.42578125" style="74" customWidth="1"/>
    <col min="37" max="37" width="1.42578125" style="74" customWidth="1"/>
    <col min="38" max="16384" width="9" style="74"/>
  </cols>
  <sheetData>
    <row r="1" spans="1:38" s="71" customFormat="1" ht="13.5" customHeight="1">
      <c r="A1" s="1353" t="s">
        <v>235</v>
      </c>
      <c r="B1" s="1353"/>
      <c r="C1" s="1353"/>
      <c r="D1" s="1353"/>
      <c r="E1" s="1353"/>
      <c r="F1" s="1353"/>
      <c r="G1" s="1353"/>
      <c r="H1" s="1353"/>
      <c r="I1" s="1353"/>
      <c r="J1" s="1353"/>
      <c r="K1" s="1353"/>
      <c r="L1" s="1353"/>
      <c r="M1" s="1353"/>
      <c r="N1" s="1353"/>
      <c r="O1" s="1353"/>
      <c r="P1" s="1353"/>
      <c r="Q1" s="1354"/>
      <c r="R1" s="70" t="s">
        <v>236</v>
      </c>
      <c r="S1" s="70"/>
      <c r="T1" s="70"/>
      <c r="U1" s="70"/>
      <c r="V1" s="70"/>
      <c r="W1" s="70"/>
      <c r="X1" s="70"/>
      <c r="Y1" s="70"/>
      <c r="Z1" s="70"/>
      <c r="AA1" s="70"/>
      <c r="AB1" s="70"/>
      <c r="AC1" s="70"/>
      <c r="AD1" s="70"/>
      <c r="AE1" s="70"/>
      <c r="AF1" s="70"/>
      <c r="AG1" s="70"/>
      <c r="AH1" s="70"/>
    </row>
    <row r="2" spans="1:38" ht="13.5" customHeight="1">
      <c r="A2" s="1355"/>
      <c r="B2" s="1355"/>
      <c r="C2" s="1355"/>
      <c r="D2" s="1355"/>
      <c r="E2" s="1355"/>
      <c r="F2" s="1355"/>
      <c r="G2" s="1355"/>
      <c r="H2" s="1355"/>
      <c r="I2" s="1356"/>
      <c r="J2" s="1356"/>
      <c r="K2" s="1356"/>
      <c r="L2" s="1356"/>
      <c r="M2" s="1356"/>
      <c r="N2" s="1356"/>
      <c r="O2" s="1356"/>
      <c r="P2" s="1356"/>
      <c r="Q2" s="1357"/>
      <c r="R2" s="72" t="s">
        <v>237</v>
      </c>
      <c r="S2" s="72"/>
      <c r="T2" s="72"/>
      <c r="U2" s="72"/>
      <c r="V2" s="72"/>
      <c r="W2" s="72"/>
      <c r="X2" s="72"/>
      <c r="Y2" s="72"/>
      <c r="Z2" s="72"/>
      <c r="AA2" s="72"/>
      <c r="AB2" s="72"/>
      <c r="AC2" s="72"/>
      <c r="AD2" s="72"/>
      <c r="AE2" s="72"/>
      <c r="AF2" s="72"/>
      <c r="AG2" s="72"/>
      <c r="AH2" s="72"/>
      <c r="AI2" s="73"/>
    </row>
    <row r="3" spans="1:38" ht="13.5" customHeight="1">
      <c r="A3" s="1355"/>
      <c r="B3" s="1355"/>
      <c r="C3" s="1355"/>
      <c r="D3" s="1355"/>
      <c r="E3" s="1355"/>
      <c r="F3" s="1355"/>
      <c r="G3" s="1355"/>
      <c r="H3" s="1355"/>
      <c r="I3" s="1356"/>
      <c r="J3" s="1356"/>
      <c r="K3" s="1356"/>
      <c r="L3" s="1356"/>
      <c r="M3" s="1356"/>
      <c r="N3" s="1356"/>
      <c r="O3" s="1356"/>
      <c r="P3" s="1356"/>
      <c r="Q3" s="1357"/>
      <c r="R3" s="75" t="s">
        <v>238</v>
      </c>
      <c r="S3" s="75"/>
      <c r="T3" s="75"/>
      <c r="U3" s="75"/>
      <c r="V3" s="75"/>
      <c r="W3" s="75"/>
      <c r="X3" s="75"/>
      <c r="Y3" s="75"/>
      <c r="Z3" s="75"/>
      <c r="AA3" s="75"/>
      <c r="AB3" s="75"/>
      <c r="AC3" s="75"/>
      <c r="AD3" s="75"/>
      <c r="AE3" s="75"/>
      <c r="AF3" s="75"/>
      <c r="AG3" s="75"/>
      <c r="AH3" s="75"/>
      <c r="AI3" s="76"/>
    </row>
    <row r="4" spans="1:38" ht="13.5" customHeight="1">
      <c r="A4" s="1355"/>
      <c r="B4" s="1355"/>
      <c r="C4" s="1355"/>
      <c r="D4" s="1355"/>
      <c r="E4" s="1355"/>
      <c r="F4" s="1355"/>
      <c r="G4" s="1355"/>
      <c r="H4" s="1355"/>
      <c r="I4" s="1356"/>
      <c r="J4" s="1356"/>
      <c r="K4" s="1356"/>
      <c r="L4" s="1356"/>
      <c r="M4" s="1356"/>
      <c r="N4" s="1356"/>
      <c r="O4" s="1356"/>
      <c r="P4" s="1356"/>
      <c r="Q4" s="1357"/>
      <c r="R4" s="77" t="s">
        <v>239</v>
      </c>
      <c r="S4" s="75"/>
      <c r="T4" s="75"/>
      <c r="U4" s="75"/>
      <c r="V4" s="75"/>
      <c r="W4" s="75"/>
      <c r="X4" s="75"/>
      <c r="Y4" s="75"/>
      <c r="Z4" s="75"/>
      <c r="AA4" s="75"/>
      <c r="AB4" s="75"/>
      <c r="AC4" s="75"/>
      <c r="AD4" s="75"/>
      <c r="AE4" s="75"/>
      <c r="AF4" s="75"/>
      <c r="AG4" s="75"/>
      <c r="AH4" s="75"/>
      <c r="AI4" s="76"/>
    </row>
    <row r="5" spans="1:38" ht="13.5" customHeight="1">
      <c r="A5" s="1355"/>
      <c r="B5" s="1355"/>
      <c r="C5" s="1355"/>
      <c r="D5" s="1355"/>
      <c r="E5" s="1355"/>
      <c r="F5" s="1355"/>
      <c r="G5" s="1355"/>
      <c r="H5" s="1355"/>
      <c r="I5" s="1356"/>
      <c r="J5" s="1356"/>
      <c r="K5" s="1356"/>
      <c r="L5" s="1356"/>
      <c r="M5" s="1356"/>
      <c r="N5" s="1356"/>
      <c r="O5" s="1356"/>
      <c r="P5" s="1356"/>
      <c r="Q5" s="1357"/>
      <c r="R5" s="78" t="s">
        <v>240</v>
      </c>
      <c r="S5" s="79"/>
      <c r="T5" s="79"/>
      <c r="U5" s="79"/>
      <c r="V5" s="79"/>
      <c r="W5" s="79"/>
      <c r="X5" s="79"/>
      <c r="Y5" s="79"/>
      <c r="Z5" s="79"/>
      <c r="AA5" s="79"/>
      <c r="AB5" s="79"/>
      <c r="AC5" s="79"/>
      <c r="AD5" s="79"/>
      <c r="AE5" s="79"/>
      <c r="AF5" s="79"/>
      <c r="AG5" s="79"/>
      <c r="AH5" s="79"/>
      <c r="AI5" s="75"/>
    </row>
    <row r="6" spans="1:38" ht="13.5" customHeight="1">
      <c r="A6" s="80"/>
      <c r="B6" s="80"/>
      <c r="C6" s="80"/>
      <c r="D6" s="80"/>
      <c r="E6" s="80"/>
      <c r="F6" s="80"/>
      <c r="G6" s="80"/>
      <c r="H6" s="80"/>
      <c r="I6" s="81"/>
      <c r="J6" s="81"/>
      <c r="K6" s="81"/>
      <c r="L6" s="81"/>
      <c r="M6" s="81"/>
      <c r="N6" s="71"/>
      <c r="O6" s="71"/>
      <c r="P6" s="82"/>
      <c r="Q6" s="82"/>
      <c r="R6" s="82"/>
      <c r="S6" s="82"/>
      <c r="T6" s="83"/>
      <c r="U6" s="83"/>
      <c r="V6" s="83"/>
      <c r="W6" s="83"/>
      <c r="X6" s="83"/>
      <c r="Y6" s="83"/>
      <c r="Z6" s="83"/>
      <c r="AA6" s="83"/>
      <c r="AB6" s="83"/>
      <c r="AC6" s="83"/>
      <c r="AD6" s="83"/>
      <c r="AE6" s="83"/>
      <c r="AF6" s="83"/>
      <c r="AG6" s="83"/>
      <c r="AH6" s="83"/>
    </row>
    <row r="7" spans="1:38" ht="17.25">
      <c r="A7" s="645" t="s">
        <v>241</v>
      </c>
      <c r="B7" s="645"/>
      <c r="C7" s="645"/>
      <c r="D7" s="645"/>
      <c r="E7" s="645"/>
      <c r="F7" s="645"/>
      <c r="G7" s="645"/>
      <c r="H7" s="645"/>
      <c r="I7" s="645"/>
      <c r="J7" s="645"/>
      <c r="K7" s="645"/>
      <c r="L7" s="645"/>
      <c r="M7" s="645"/>
      <c r="N7" s="645"/>
      <c r="O7" s="645"/>
      <c r="P7" s="645"/>
      <c r="Q7" s="645"/>
      <c r="R7" s="645"/>
      <c r="S7" s="645"/>
      <c r="T7" s="645"/>
      <c r="U7" s="645"/>
      <c r="V7" s="645"/>
      <c r="W7" s="645"/>
      <c r="X7" s="645"/>
      <c r="Y7" s="645"/>
      <c r="Z7" s="645"/>
      <c r="AA7" s="645"/>
      <c r="AB7" s="645"/>
      <c r="AC7" s="645"/>
      <c r="AD7" s="645"/>
      <c r="AE7" s="645"/>
      <c r="AF7" s="645"/>
      <c r="AG7" s="645"/>
      <c r="AH7" s="645"/>
      <c r="AI7" s="645"/>
      <c r="AJ7" s="645"/>
      <c r="AK7" s="645"/>
    </row>
    <row r="8" spans="1:38" ht="12" customHeight="1">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row>
    <row r="9" spans="1:38">
      <c r="A9" s="85" t="s">
        <v>242</v>
      </c>
      <c r="B9" s="85"/>
      <c r="C9" s="85"/>
      <c r="D9" s="85"/>
      <c r="E9" s="85"/>
      <c r="F9" s="85"/>
      <c r="G9" s="85"/>
      <c r="H9" s="85"/>
      <c r="I9" s="85"/>
      <c r="J9" s="85"/>
      <c r="K9" s="85"/>
      <c r="L9" s="85"/>
      <c r="AA9" s="1358" t="s">
        <v>243</v>
      </c>
      <c r="AB9" s="1358"/>
      <c r="AC9" s="1358"/>
      <c r="AD9" s="1359"/>
      <c r="AE9" s="1359"/>
      <c r="AF9" s="1359"/>
      <c r="AG9" s="1359"/>
      <c r="AH9" s="1359"/>
      <c r="AI9" s="1359"/>
      <c r="AJ9" s="1359"/>
    </row>
    <row r="10" spans="1:38" ht="9.9499999999999993" customHeight="1">
      <c r="P10" s="86"/>
      <c r="Q10" s="86"/>
      <c r="R10" s="86"/>
      <c r="S10" s="86"/>
      <c r="T10" s="87"/>
      <c r="U10" s="86"/>
      <c r="V10" s="86"/>
      <c r="W10" s="86"/>
      <c r="X10" s="86"/>
      <c r="Y10" s="86"/>
      <c r="Z10" s="87"/>
      <c r="AA10" s="86"/>
      <c r="AB10" s="86"/>
      <c r="AC10" s="86"/>
      <c r="AD10" s="86"/>
      <c r="AE10" s="86"/>
      <c r="AF10" s="86"/>
      <c r="AG10" s="86"/>
      <c r="AL10" s="125"/>
    </row>
    <row r="11" spans="1:38" ht="13.5" customHeight="1">
      <c r="A11" s="620" t="s">
        <v>244</v>
      </c>
      <c r="B11" s="646" t="s">
        <v>245</v>
      </c>
      <c r="C11" s="647"/>
      <c r="D11" s="647"/>
      <c r="E11" s="647"/>
      <c r="F11" s="647"/>
      <c r="G11" s="647"/>
      <c r="H11" s="647"/>
      <c r="I11" s="647"/>
      <c r="J11" s="647"/>
      <c r="K11" s="647"/>
      <c r="L11" s="647"/>
      <c r="M11" s="647"/>
      <c r="N11" s="648"/>
      <c r="O11" s="631" t="s">
        <v>246</v>
      </c>
      <c r="P11" s="632"/>
      <c r="Q11" s="632"/>
      <c r="R11" s="632"/>
      <c r="S11" s="633"/>
      <c r="T11" s="631" t="s">
        <v>247</v>
      </c>
      <c r="U11" s="632"/>
      <c r="V11" s="632"/>
      <c r="W11" s="632"/>
      <c r="X11" s="632"/>
      <c r="Y11" s="632"/>
      <c r="Z11" s="632"/>
      <c r="AA11" s="632"/>
      <c r="AB11" s="632"/>
      <c r="AC11" s="632"/>
      <c r="AD11" s="632"/>
      <c r="AE11" s="632"/>
      <c r="AF11" s="632"/>
      <c r="AG11" s="632"/>
      <c r="AH11" s="632"/>
      <c r="AI11" s="632"/>
      <c r="AJ11" s="632"/>
      <c r="AK11" s="634"/>
    </row>
    <row r="12" spans="1:38" ht="20.100000000000001" customHeight="1">
      <c r="A12" s="621"/>
      <c r="B12" s="622" t="str">
        <f>出張申請入力シート!B7&amp;"　"&amp;出張申請入力シート!J7</f>
        <v>　</v>
      </c>
      <c r="C12" s="623"/>
      <c r="D12" s="623"/>
      <c r="E12" s="623"/>
      <c r="F12" s="623"/>
      <c r="G12" s="623"/>
      <c r="H12" s="623"/>
      <c r="I12" s="623"/>
      <c r="J12" s="623"/>
      <c r="K12" s="623"/>
      <c r="L12" s="623"/>
      <c r="M12" s="623"/>
      <c r="N12" s="624"/>
      <c r="O12" s="612">
        <f>出張申請入力シート!P7</f>
        <v>0</v>
      </c>
      <c r="P12" s="613"/>
      <c r="Q12" s="613"/>
      <c r="R12" s="613"/>
      <c r="S12" s="614"/>
      <c r="T12" s="642">
        <f>出張申請入力シート!U7</f>
        <v>0</v>
      </c>
      <c r="U12" s="643"/>
      <c r="V12" s="643"/>
      <c r="W12" s="643"/>
      <c r="X12" s="643"/>
      <c r="Y12" s="643"/>
      <c r="Z12" s="643"/>
      <c r="AA12" s="643"/>
      <c r="AB12" s="643"/>
      <c r="AC12" s="643"/>
      <c r="AD12" s="643"/>
      <c r="AE12" s="643"/>
      <c r="AF12" s="643"/>
      <c r="AG12" s="643"/>
      <c r="AH12" s="643"/>
      <c r="AI12" s="643"/>
      <c r="AJ12" s="643"/>
      <c r="AK12" s="644"/>
      <c r="AL12" s="597"/>
    </row>
    <row r="13" spans="1:38" ht="20.100000000000001" customHeight="1">
      <c r="A13" s="621"/>
      <c r="B13" s="1360"/>
      <c r="C13" s="1361"/>
      <c r="D13" s="1361"/>
      <c r="E13" s="1361"/>
      <c r="F13" s="1361"/>
      <c r="G13" s="1361"/>
      <c r="H13" s="1361"/>
      <c r="I13" s="1361"/>
      <c r="J13" s="1361"/>
      <c r="K13" s="1361"/>
      <c r="L13" s="1361"/>
      <c r="M13" s="1361"/>
      <c r="N13" s="1362"/>
      <c r="O13" s="1363"/>
      <c r="P13" s="1364"/>
      <c r="Q13" s="1364"/>
      <c r="R13" s="1364"/>
      <c r="S13" s="1365"/>
      <c r="T13" s="1366"/>
      <c r="U13" s="1367"/>
      <c r="V13" s="1367"/>
      <c r="W13" s="1367"/>
      <c r="X13" s="1367"/>
      <c r="Y13" s="1367"/>
      <c r="Z13" s="1367"/>
      <c r="AA13" s="1367"/>
      <c r="AB13" s="1367"/>
      <c r="AC13" s="1367"/>
      <c r="AD13" s="1367"/>
      <c r="AE13" s="1367"/>
      <c r="AF13" s="1367"/>
      <c r="AG13" s="1367"/>
      <c r="AH13" s="1367"/>
      <c r="AI13" s="1367"/>
      <c r="AJ13" s="1367"/>
      <c r="AK13" s="1368"/>
      <c r="AL13" s="597"/>
    </row>
    <row r="14" spans="1:38" ht="27.95" customHeight="1">
      <c r="A14" s="1369" t="s">
        <v>248</v>
      </c>
      <c r="B14" s="615"/>
      <c r="C14" s="616"/>
      <c r="D14" s="625">
        <f>出張申請入力シート!B14</f>
        <v>0</v>
      </c>
      <c r="E14" s="626"/>
      <c r="F14" s="626"/>
      <c r="G14" s="626"/>
      <c r="H14" s="626"/>
      <c r="I14" s="626"/>
      <c r="J14" s="626"/>
      <c r="K14" s="626"/>
      <c r="L14" s="626"/>
      <c r="M14" s="626"/>
      <c r="N14" s="626"/>
      <c r="O14" s="626"/>
      <c r="P14" s="626"/>
      <c r="Q14" s="626"/>
      <c r="R14" s="626"/>
      <c r="S14" s="626"/>
      <c r="T14" s="626"/>
      <c r="U14" s="626"/>
      <c r="V14" s="626"/>
      <c r="W14" s="626"/>
      <c r="X14" s="626"/>
      <c r="Y14" s="626"/>
      <c r="Z14" s="626"/>
      <c r="AA14" s="626"/>
      <c r="AB14" s="626"/>
      <c r="AC14" s="626"/>
      <c r="AD14" s="626"/>
      <c r="AE14" s="626"/>
      <c r="AF14" s="626"/>
      <c r="AG14" s="626"/>
      <c r="AH14" s="626"/>
      <c r="AI14" s="626"/>
      <c r="AJ14" s="626"/>
      <c r="AK14" s="627"/>
    </row>
    <row r="15" spans="1:38" ht="9.9499999999999993" customHeight="1">
      <c r="A15" s="617"/>
      <c r="B15" s="618"/>
      <c r="C15" s="619"/>
      <c r="D15" s="628" t="s">
        <v>249</v>
      </c>
      <c r="E15" s="629"/>
      <c r="F15" s="629"/>
      <c r="G15" s="629"/>
      <c r="H15" s="629"/>
      <c r="I15" s="629"/>
      <c r="J15" s="629"/>
      <c r="K15" s="629"/>
      <c r="L15" s="629"/>
      <c r="M15" s="629"/>
      <c r="N15" s="629"/>
      <c r="O15" s="629"/>
      <c r="P15" s="629"/>
      <c r="Q15" s="629"/>
      <c r="R15" s="629"/>
      <c r="S15" s="629"/>
      <c r="T15" s="629"/>
      <c r="U15" s="629"/>
      <c r="V15" s="629"/>
      <c r="W15" s="629"/>
      <c r="X15" s="629"/>
      <c r="Y15" s="629"/>
      <c r="Z15" s="629"/>
      <c r="AA15" s="629"/>
      <c r="AB15" s="629"/>
      <c r="AC15" s="629"/>
      <c r="AD15" s="629"/>
      <c r="AE15" s="629"/>
      <c r="AF15" s="629"/>
      <c r="AG15" s="629"/>
      <c r="AH15" s="629"/>
      <c r="AI15" s="629"/>
      <c r="AJ15" s="629"/>
      <c r="AK15" s="630"/>
    </row>
    <row r="16" spans="1:38" ht="5.0999999999999996" customHeight="1">
      <c r="P16" s="86"/>
      <c r="Q16" s="86"/>
      <c r="R16" s="86"/>
      <c r="S16" s="86"/>
      <c r="T16" s="87"/>
      <c r="U16" s="86"/>
      <c r="V16" s="86"/>
      <c r="W16" s="86"/>
      <c r="X16" s="86"/>
      <c r="Y16" s="86"/>
      <c r="Z16" s="87"/>
      <c r="AA16" s="86"/>
      <c r="AB16" s="86"/>
      <c r="AC16" s="86"/>
      <c r="AD16" s="86"/>
      <c r="AE16" s="86"/>
      <c r="AF16" s="86"/>
      <c r="AG16" s="86"/>
    </row>
    <row r="17" spans="1:37" ht="13.5" customHeight="1">
      <c r="A17" s="620" t="s">
        <v>250</v>
      </c>
      <c r="B17" s="631" t="s">
        <v>251</v>
      </c>
      <c r="C17" s="632"/>
      <c r="D17" s="632"/>
      <c r="E17" s="632"/>
      <c r="F17" s="632"/>
      <c r="G17" s="632"/>
      <c r="H17" s="632"/>
      <c r="I17" s="632"/>
      <c r="J17" s="632"/>
      <c r="K17" s="632"/>
      <c r="L17" s="632"/>
      <c r="M17" s="632"/>
      <c r="N17" s="632"/>
      <c r="O17" s="632"/>
      <c r="P17" s="632"/>
      <c r="Q17" s="632"/>
      <c r="R17" s="633"/>
      <c r="S17" s="631" t="s">
        <v>252</v>
      </c>
      <c r="T17" s="632"/>
      <c r="U17" s="632"/>
      <c r="V17" s="632"/>
      <c r="W17" s="632"/>
      <c r="X17" s="632"/>
      <c r="Y17" s="632"/>
      <c r="Z17" s="632"/>
      <c r="AA17" s="632"/>
      <c r="AB17" s="632"/>
      <c r="AC17" s="632"/>
      <c r="AD17" s="632"/>
      <c r="AE17" s="632"/>
      <c r="AF17" s="632"/>
      <c r="AG17" s="632"/>
      <c r="AH17" s="632"/>
      <c r="AI17" s="632"/>
      <c r="AJ17" s="632"/>
      <c r="AK17" s="634"/>
    </row>
    <row r="18" spans="1:37" ht="20.100000000000001" customHeight="1">
      <c r="A18" s="621"/>
      <c r="B18" s="622" t="str">
        <f>出張申請入力シート!H22&amp;"   "&amp;出張申請入力シート!H28&amp;"   "&amp;出張申請入力シート!H34</f>
        <v xml:space="preserve">      </v>
      </c>
      <c r="C18" s="623"/>
      <c r="D18" s="623"/>
      <c r="E18" s="623"/>
      <c r="F18" s="623"/>
      <c r="G18" s="623"/>
      <c r="H18" s="623"/>
      <c r="I18" s="623"/>
      <c r="J18" s="623"/>
      <c r="K18" s="623"/>
      <c r="L18" s="623"/>
      <c r="M18" s="623"/>
      <c r="N18" s="623"/>
      <c r="O18" s="623"/>
      <c r="P18" s="623"/>
      <c r="Q18" s="623"/>
      <c r="R18" s="624"/>
      <c r="S18" s="1370">
        <f>出張申請入力シート!H16</f>
        <v>0</v>
      </c>
      <c r="T18" s="1371"/>
      <c r="U18" s="1371"/>
      <c r="V18" s="1371"/>
      <c r="W18" s="1371"/>
      <c r="X18" s="1371"/>
      <c r="Y18" s="1371"/>
      <c r="Z18" s="1371"/>
      <c r="AA18" s="1372"/>
      <c r="AB18" s="1373" t="s">
        <v>253</v>
      </c>
      <c r="AC18" s="1371">
        <f>出張申請入力シート!O16</f>
        <v>0</v>
      </c>
      <c r="AD18" s="1371"/>
      <c r="AE18" s="1371"/>
      <c r="AF18" s="1371"/>
      <c r="AG18" s="1371"/>
      <c r="AH18" s="1371"/>
      <c r="AI18" s="1371"/>
      <c r="AJ18" s="1371"/>
      <c r="AK18" s="1374"/>
    </row>
    <row r="19" spans="1:37" ht="20.100000000000001" customHeight="1">
      <c r="A19" s="621"/>
      <c r="B19" s="1360"/>
      <c r="C19" s="1361"/>
      <c r="D19" s="1361"/>
      <c r="E19" s="1361"/>
      <c r="F19" s="1361"/>
      <c r="G19" s="1361"/>
      <c r="H19" s="1361"/>
      <c r="I19" s="1361"/>
      <c r="J19" s="1361"/>
      <c r="K19" s="1361"/>
      <c r="L19" s="1361"/>
      <c r="M19" s="1361"/>
      <c r="N19" s="1361"/>
      <c r="O19" s="1361"/>
      <c r="P19" s="1361"/>
      <c r="Q19" s="1361"/>
      <c r="R19" s="1362"/>
      <c r="S19" s="1375"/>
      <c r="T19" s="1372"/>
      <c r="U19" s="1376">
        <f>出張申請入力シート!V16</f>
        <v>0</v>
      </c>
      <c r="V19" s="1373" t="s">
        <v>254</v>
      </c>
      <c r="W19" s="1377">
        <f>出張申請入力シート!X16</f>
        <v>1</v>
      </c>
      <c r="X19" s="1373" t="s">
        <v>255</v>
      </c>
      <c r="Y19" s="1372"/>
      <c r="Z19" s="1372"/>
      <c r="AA19" s="1372"/>
      <c r="AB19" s="288"/>
      <c r="AC19" s="1378" t="s">
        <v>256</v>
      </c>
      <c r="AD19" s="1378"/>
      <c r="AE19" s="1378"/>
      <c r="AF19" s="1378"/>
      <c r="AG19" s="289">
        <f>出張申請入力シート!AC16</f>
        <v>0</v>
      </c>
      <c r="AH19" s="635" t="s">
        <v>254</v>
      </c>
      <c r="AI19" s="635"/>
      <c r="AJ19" s="290"/>
      <c r="AK19" s="189"/>
    </row>
    <row r="20" spans="1:37" ht="13.5" customHeight="1">
      <c r="A20" s="621"/>
      <c r="B20" s="89"/>
      <c r="C20" s="636" t="s">
        <v>257</v>
      </c>
      <c r="D20" s="637"/>
      <c r="E20" s="637"/>
      <c r="F20" s="637"/>
      <c r="G20" s="637"/>
      <c r="H20" s="638"/>
      <c r="I20" s="636" t="s">
        <v>258</v>
      </c>
      <c r="J20" s="637"/>
      <c r="K20" s="637"/>
      <c r="L20" s="637"/>
      <c r="M20" s="637"/>
      <c r="N20" s="637"/>
      <c r="O20" s="637"/>
      <c r="P20" s="638"/>
      <c r="Q20" s="636" t="s">
        <v>259</v>
      </c>
      <c r="R20" s="637"/>
      <c r="S20" s="637"/>
      <c r="T20" s="637"/>
      <c r="U20" s="637"/>
      <c r="V20" s="637"/>
      <c r="W20" s="637"/>
      <c r="X20" s="637"/>
      <c r="Y20" s="637"/>
      <c r="Z20" s="637"/>
      <c r="AA20" s="638"/>
      <c r="AB20" s="652" t="s">
        <v>260</v>
      </c>
      <c r="AC20" s="653"/>
      <c r="AD20" s="653"/>
      <c r="AE20" s="653"/>
      <c r="AF20" s="653"/>
      <c r="AG20" s="653"/>
      <c r="AH20" s="653"/>
      <c r="AI20" s="653"/>
      <c r="AJ20" s="653"/>
      <c r="AK20" s="654"/>
    </row>
    <row r="21" spans="1:37" ht="13.5" customHeight="1">
      <c r="A21" s="621"/>
      <c r="B21" s="89"/>
      <c r="C21" s="1379"/>
      <c r="D21" s="1380"/>
      <c r="E21" s="1380"/>
      <c r="F21" s="1380"/>
      <c r="G21" s="1380"/>
      <c r="H21" s="1381"/>
      <c r="I21" s="1379"/>
      <c r="J21" s="1380"/>
      <c r="K21" s="1380"/>
      <c r="L21" s="1380"/>
      <c r="M21" s="1380"/>
      <c r="N21" s="1380"/>
      <c r="O21" s="1380"/>
      <c r="P21" s="1381"/>
      <c r="Q21" s="1379"/>
      <c r="R21" s="1380"/>
      <c r="S21" s="1380"/>
      <c r="T21" s="1380"/>
      <c r="U21" s="1380"/>
      <c r="V21" s="1380"/>
      <c r="W21" s="1380"/>
      <c r="X21" s="1380"/>
      <c r="Y21" s="1380"/>
      <c r="Z21" s="1380"/>
      <c r="AA21" s="1381"/>
      <c r="AB21" s="1382" t="s">
        <v>261</v>
      </c>
      <c r="AC21" s="1383"/>
      <c r="AD21" s="1383"/>
      <c r="AE21" s="1383"/>
      <c r="AF21" s="1383"/>
      <c r="AG21" s="1383"/>
      <c r="AH21" s="1383"/>
      <c r="AI21" s="1383"/>
      <c r="AJ21" s="1383"/>
      <c r="AK21" s="1384"/>
    </row>
    <row r="22" spans="1:37" ht="24.95" customHeight="1">
      <c r="A22" s="621"/>
      <c r="B22" s="1385" t="s">
        <v>262</v>
      </c>
      <c r="C22" s="292"/>
      <c r="D22" s="655" t="str">
        <f>出張申請入力シート!H19</f>
        <v/>
      </c>
      <c r="E22" s="655"/>
      <c r="F22" s="655"/>
      <c r="G22" s="655"/>
      <c r="H22" s="656"/>
      <c r="I22" s="639">
        <f>出張申請入力シート!H21</f>
        <v>0</v>
      </c>
      <c r="J22" s="640"/>
      <c r="K22" s="640"/>
      <c r="L22" s="640"/>
      <c r="M22" s="640"/>
      <c r="N22" s="640"/>
      <c r="O22" s="640"/>
      <c r="P22" s="641"/>
      <c r="Q22" s="639">
        <f>出張申請入力シート!H20</f>
        <v>0</v>
      </c>
      <c r="R22" s="640"/>
      <c r="S22" s="640"/>
      <c r="T22" s="640"/>
      <c r="U22" s="640"/>
      <c r="V22" s="640"/>
      <c r="W22" s="640"/>
      <c r="X22" s="640"/>
      <c r="Y22" s="640"/>
      <c r="Z22" s="640"/>
      <c r="AA22" s="641"/>
      <c r="AB22" s="657"/>
      <c r="AC22" s="658"/>
      <c r="AD22" s="658"/>
      <c r="AE22" s="658"/>
      <c r="AF22" s="658"/>
      <c r="AG22" s="658"/>
      <c r="AH22" s="658"/>
      <c r="AI22" s="658"/>
      <c r="AJ22" s="658"/>
      <c r="AK22" s="659"/>
    </row>
    <row r="23" spans="1:37" ht="24.95" customHeight="1">
      <c r="A23" s="621"/>
      <c r="B23" s="1386"/>
      <c r="C23" s="1387" t="s">
        <v>253</v>
      </c>
      <c r="D23" s="1388">
        <f>出張申請入力シート!O19</f>
        <v>0</v>
      </c>
      <c r="E23" s="1388"/>
      <c r="F23" s="1388"/>
      <c r="G23" s="1388"/>
      <c r="H23" s="1389"/>
      <c r="I23" s="1390"/>
      <c r="J23" s="1391"/>
      <c r="K23" s="1391"/>
      <c r="L23" s="1391"/>
      <c r="M23" s="1391"/>
      <c r="N23" s="1391"/>
      <c r="O23" s="1391"/>
      <c r="P23" s="1392"/>
      <c r="Q23" s="1390"/>
      <c r="R23" s="1391"/>
      <c r="S23" s="1391"/>
      <c r="T23" s="1391"/>
      <c r="U23" s="1391"/>
      <c r="V23" s="1391"/>
      <c r="W23" s="1391"/>
      <c r="X23" s="1391"/>
      <c r="Y23" s="1391"/>
      <c r="Z23" s="1391"/>
      <c r="AA23" s="1392"/>
      <c r="AB23" s="1393"/>
      <c r="AC23" s="1394"/>
      <c r="AD23" s="1394"/>
      <c r="AE23" s="1394"/>
      <c r="AF23" s="1394"/>
      <c r="AG23" s="1394"/>
      <c r="AH23" s="1394"/>
      <c r="AI23" s="1394"/>
      <c r="AJ23" s="1394"/>
      <c r="AK23" s="1395"/>
    </row>
    <row r="24" spans="1:37" ht="24.95" customHeight="1">
      <c r="A24" s="621"/>
      <c r="B24" s="1385" t="s">
        <v>263</v>
      </c>
      <c r="C24" s="293"/>
      <c r="D24" s="655">
        <f>出張申請入力シート!H25</f>
        <v>0</v>
      </c>
      <c r="E24" s="655"/>
      <c r="F24" s="655"/>
      <c r="G24" s="655"/>
      <c r="H24" s="656"/>
      <c r="I24" s="639">
        <f>出張申請入力シート!H27</f>
        <v>0</v>
      </c>
      <c r="J24" s="640"/>
      <c r="K24" s="640"/>
      <c r="L24" s="640"/>
      <c r="M24" s="640"/>
      <c r="N24" s="640"/>
      <c r="O24" s="640"/>
      <c r="P24" s="641"/>
      <c r="Q24" s="639">
        <f>出張申請入力シート!H26</f>
        <v>0</v>
      </c>
      <c r="R24" s="640"/>
      <c r="S24" s="640"/>
      <c r="T24" s="640"/>
      <c r="U24" s="640"/>
      <c r="V24" s="640"/>
      <c r="W24" s="640"/>
      <c r="X24" s="640"/>
      <c r="Y24" s="640"/>
      <c r="Z24" s="640"/>
      <c r="AA24" s="641"/>
      <c r="AB24" s="657"/>
      <c r="AC24" s="658"/>
      <c r="AD24" s="658"/>
      <c r="AE24" s="658"/>
      <c r="AF24" s="658"/>
      <c r="AG24" s="658"/>
      <c r="AH24" s="658"/>
      <c r="AI24" s="658"/>
      <c r="AJ24" s="658"/>
      <c r="AK24" s="659"/>
    </row>
    <row r="25" spans="1:37" ht="24.95" customHeight="1">
      <c r="A25" s="621"/>
      <c r="B25" s="1386"/>
      <c r="C25" s="1387" t="s">
        <v>253</v>
      </c>
      <c r="D25" s="1388">
        <f>出張申請入力シート!O25</f>
        <v>0</v>
      </c>
      <c r="E25" s="1388"/>
      <c r="F25" s="1388"/>
      <c r="G25" s="1388"/>
      <c r="H25" s="1389"/>
      <c r="I25" s="1390"/>
      <c r="J25" s="1391"/>
      <c r="K25" s="1391"/>
      <c r="L25" s="1391"/>
      <c r="M25" s="1391"/>
      <c r="N25" s="1391"/>
      <c r="O25" s="1391"/>
      <c r="P25" s="1392"/>
      <c r="Q25" s="1390"/>
      <c r="R25" s="1391"/>
      <c r="S25" s="1391"/>
      <c r="T25" s="1391"/>
      <c r="U25" s="1391"/>
      <c r="V25" s="1391"/>
      <c r="W25" s="1391"/>
      <c r="X25" s="1391"/>
      <c r="Y25" s="1391"/>
      <c r="Z25" s="1391"/>
      <c r="AA25" s="1392"/>
      <c r="AB25" s="1393"/>
      <c r="AC25" s="1394"/>
      <c r="AD25" s="1394"/>
      <c r="AE25" s="1394"/>
      <c r="AF25" s="1394"/>
      <c r="AG25" s="1394"/>
      <c r="AH25" s="1394"/>
      <c r="AI25" s="1394"/>
      <c r="AJ25" s="1394"/>
      <c r="AK25" s="1395"/>
    </row>
    <row r="26" spans="1:37" ht="24.95" customHeight="1">
      <c r="A26" s="621"/>
      <c r="B26" s="1385" t="s">
        <v>264</v>
      </c>
      <c r="C26" s="293"/>
      <c r="D26" s="655">
        <f>出張申請入力シート!H31</f>
        <v>0</v>
      </c>
      <c r="E26" s="655"/>
      <c r="F26" s="655"/>
      <c r="G26" s="655"/>
      <c r="H26" s="656"/>
      <c r="I26" s="639">
        <f>出張申請入力シート!H33</f>
        <v>0</v>
      </c>
      <c r="J26" s="640"/>
      <c r="K26" s="640"/>
      <c r="L26" s="640"/>
      <c r="M26" s="640"/>
      <c r="N26" s="640"/>
      <c r="O26" s="640"/>
      <c r="P26" s="641"/>
      <c r="Q26" s="639">
        <f>出張申請入力シート!H32</f>
        <v>0</v>
      </c>
      <c r="R26" s="640"/>
      <c r="S26" s="640"/>
      <c r="T26" s="640"/>
      <c r="U26" s="640"/>
      <c r="V26" s="640"/>
      <c r="W26" s="640"/>
      <c r="X26" s="640"/>
      <c r="Y26" s="640"/>
      <c r="Z26" s="640"/>
      <c r="AA26" s="641"/>
      <c r="AB26" s="657"/>
      <c r="AC26" s="658"/>
      <c r="AD26" s="658"/>
      <c r="AE26" s="658"/>
      <c r="AF26" s="658"/>
      <c r="AG26" s="658"/>
      <c r="AH26" s="658"/>
      <c r="AI26" s="658"/>
      <c r="AJ26" s="658"/>
      <c r="AK26" s="659"/>
    </row>
    <row r="27" spans="1:37" ht="24.95" customHeight="1">
      <c r="A27" s="621"/>
      <c r="B27" s="1386"/>
      <c r="C27" s="1387" t="s">
        <v>253</v>
      </c>
      <c r="D27" s="1388">
        <f>出張申請入力シート!O31</f>
        <v>0</v>
      </c>
      <c r="E27" s="1388"/>
      <c r="F27" s="1388"/>
      <c r="G27" s="1388"/>
      <c r="H27" s="1389"/>
      <c r="I27" s="1390"/>
      <c r="J27" s="1391"/>
      <c r="K27" s="1391"/>
      <c r="L27" s="1391"/>
      <c r="M27" s="1391"/>
      <c r="N27" s="1391"/>
      <c r="O27" s="1391"/>
      <c r="P27" s="1392"/>
      <c r="Q27" s="1390"/>
      <c r="R27" s="1391"/>
      <c r="S27" s="1391"/>
      <c r="T27" s="1391"/>
      <c r="U27" s="1391"/>
      <c r="V27" s="1391"/>
      <c r="W27" s="1391"/>
      <c r="X27" s="1391"/>
      <c r="Y27" s="1391"/>
      <c r="Z27" s="1391"/>
      <c r="AA27" s="1392"/>
      <c r="AB27" s="1393"/>
      <c r="AC27" s="1394"/>
      <c r="AD27" s="1394"/>
      <c r="AE27" s="1394"/>
      <c r="AF27" s="1394"/>
      <c r="AG27" s="1394"/>
      <c r="AH27" s="1394"/>
      <c r="AI27" s="1394"/>
      <c r="AJ27" s="1394"/>
      <c r="AK27" s="1395"/>
    </row>
    <row r="28" spans="1:37" ht="6" customHeight="1" thickBot="1">
      <c r="A28" s="90"/>
      <c r="B28" s="90"/>
      <c r="C28" s="90"/>
      <c r="D28" s="90"/>
      <c r="E28" s="90"/>
      <c r="F28" s="90"/>
      <c r="G28" s="90"/>
      <c r="H28" s="90"/>
      <c r="I28" s="90"/>
      <c r="J28" s="90"/>
      <c r="K28" s="90"/>
      <c r="L28" s="90"/>
      <c r="M28" s="88"/>
      <c r="N28" s="88"/>
      <c r="O28" s="88"/>
      <c r="P28" s="81"/>
      <c r="Q28" s="81"/>
      <c r="R28" s="81"/>
      <c r="S28" s="81"/>
      <c r="T28" s="81"/>
      <c r="U28" s="81"/>
      <c r="V28" s="81"/>
      <c r="W28" s="81"/>
      <c r="X28" s="81"/>
      <c r="Y28" s="81"/>
      <c r="Z28" s="81"/>
      <c r="AA28" s="81"/>
      <c r="AB28" s="81"/>
      <c r="AC28" s="81"/>
      <c r="AD28" s="81"/>
      <c r="AE28" s="81"/>
      <c r="AF28" s="81"/>
      <c r="AG28" s="81"/>
    </row>
    <row r="29" spans="1:37" ht="15" customHeight="1">
      <c r="A29" s="649" t="s">
        <v>265</v>
      </c>
      <c r="B29" s="91"/>
      <c r="C29" s="664" t="s">
        <v>266</v>
      </c>
      <c r="D29" s="664"/>
      <c r="E29" s="664"/>
      <c r="F29" s="664"/>
      <c r="G29" s="664"/>
      <c r="H29" s="664"/>
      <c r="I29" s="664"/>
      <c r="J29" s="664"/>
      <c r="K29" s="664"/>
      <c r="L29" s="664"/>
      <c r="M29" s="664"/>
      <c r="N29" s="664"/>
      <c r="O29" s="664"/>
      <c r="P29" s="664"/>
      <c r="Q29" s="664"/>
      <c r="R29" s="664"/>
      <c r="S29" s="664"/>
      <c r="T29" s="664"/>
      <c r="U29" s="664"/>
      <c r="V29" s="664"/>
      <c r="W29" s="664"/>
      <c r="X29" s="664"/>
      <c r="Y29" s="664"/>
      <c r="Z29" s="664"/>
      <c r="AA29" s="664"/>
      <c r="AB29" s="664"/>
      <c r="AC29" s="664"/>
      <c r="AD29" s="664"/>
      <c r="AE29" s="664"/>
      <c r="AF29" s="664"/>
      <c r="AG29" s="664"/>
      <c r="AH29" s="664"/>
      <c r="AI29" s="664"/>
      <c r="AJ29" s="664"/>
      <c r="AK29" s="665"/>
    </row>
    <row r="30" spans="1:37" ht="15" customHeight="1">
      <c r="A30" s="650"/>
      <c r="B30" s="660" t="s">
        <v>262</v>
      </c>
      <c r="C30" s="1396"/>
      <c r="D30" s="666"/>
      <c r="E30" s="666"/>
      <c r="F30" s="666"/>
      <c r="G30" s="666"/>
      <c r="H30" s="666"/>
      <c r="I30" s="666"/>
      <c r="J30" s="666"/>
      <c r="K30" s="666"/>
      <c r="L30" s="666"/>
      <c r="M30" s="666"/>
      <c r="N30" s="666"/>
      <c r="O30" s="666"/>
      <c r="P30" s="666"/>
      <c r="Q30" s="666"/>
      <c r="R30" s="666"/>
      <c r="S30" s="666"/>
      <c r="T30" s="666"/>
      <c r="U30" s="666"/>
      <c r="V30" s="666"/>
      <c r="W30" s="666"/>
      <c r="X30" s="666"/>
      <c r="Y30" s="666"/>
      <c r="Z30" s="666"/>
      <c r="AA30" s="666"/>
      <c r="AB30" s="666"/>
      <c r="AC30" s="666"/>
      <c r="AD30" s="666"/>
      <c r="AE30" s="666"/>
      <c r="AF30" s="666"/>
      <c r="AG30" s="666"/>
      <c r="AH30" s="666"/>
      <c r="AI30" s="666"/>
      <c r="AJ30" s="666"/>
      <c r="AK30" s="667"/>
    </row>
    <row r="31" spans="1:37" ht="15" customHeight="1">
      <c r="A31" s="650"/>
      <c r="B31" s="661"/>
      <c r="C31" s="668"/>
      <c r="D31" s="669"/>
      <c r="E31" s="669"/>
      <c r="F31" s="669"/>
      <c r="G31" s="669"/>
      <c r="H31" s="669"/>
      <c r="I31" s="669"/>
      <c r="J31" s="669"/>
      <c r="K31" s="669"/>
      <c r="L31" s="669"/>
      <c r="M31" s="669"/>
      <c r="N31" s="669"/>
      <c r="O31" s="669"/>
      <c r="P31" s="669"/>
      <c r="Q31" s="669"/>
      <c r="R31" s="669"/>
      <c r="S31" s="669"/>
      <c r="T31" s="669"/>
      <c r="U31" s="669"/>
      <c r="V31" s="669"/>
      <c r="W31" s="669"/>
      <c r="X31" s="669"/>
      <c r="Y31" s="669"/>
      <c r="Z31" s="669"/>
      <c r="AA31" s="669"/>
      <c r="AB31" s="669"/>
      <c r="AC31" s="669"/>
      <c r="AD31" s="669"/>
      <c r="AE31" s="669"/>
      <c r="AF31" s="669"/>
      <c r="AG31" s="669"/>
      <c r="AH31" s="669"/>
      <c r="AI31" s="669"/>
      <c r="AJ31" s="669"/>
      <c r="AK31" s="670"/>
    </row>
    <row r="32" spans="1:37" ht="15" customHeight="1">
      <c r="A32" s="650"/>
      <c r="B32" s="661"/>
      <c r="C32" s="668"/>
      <c r="D32" s="669"/>
      <c r="E32" s="669"/>
      <c r="F32" s="669"/>
      <c r="G32" s="669"/>
      <c r="H32" s="669"/>
      <c r="I32" s="669"/>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69"/>
      <c r="AG32" s="669"/>
      <c r="AH32" s="669"/>
      <c r="AI32" s="669"/>
      <c r="AJ32" s="669"/>
      <c r="AK32" s="670"/>
    </row>
    <row r="33" spans="1:37" ht="15" customHeight="1">
      <c r="A33" s="650"/>
      <c r="B33" s="662"/>
      <c r="C33" s="668"/>
      <c r="D33" s="669"/>
      <c r="E33" s="669"/>
      <c r="F33" s="669"/>
      <c r="G33" s="669"/>
      <c r="H33" s="669"/>
      <c r="I33" s="669"/>
      <c r="J33" s="669"/>
      <c r="K33" s="669"/>
      <c r="L33" s="669"/>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669"/>
      <c r="AJ33" s="669"/>
      <c r="AK33" s="670"/>
    </row>
    <row r="34" spans="1:37" ht="15" customHeight="1">
      <c r="A34" s="650"/>
      <c r="B34" s="662"/>
      <c r="C34" s="671"/>
      <c r="D34" s="672"/>
      <c r="E34" s="672"/>
      <c r="F34" s="672"/>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3"/>
    </row>
    <row r="35" spans="1:37" ht="15" customHeight="1">
      <c r="A35" s="650"/>
      <c r="B35" s="662" t="s">
        <v>263</v>
      </c>
      <c r="C35" s="674"/>
      <c r="D35" s="675"/>
      <c r="E35" s="675"/>
      <c r="F35" s="675"/>
      <c r="G35" s="675"/>
      <c r="H35" s="675"/>
      <c r="I35" s="675"/>
      <c r="J35" s="675"/>
      <c r="K35" s="675"/>
      <c r="L35" s="675"/>
      <c r="M35" s="675"/>
      <c r="N35" s="675"/>
      <c r="O35" s="675"/>
      <c r="P35" s="675"/>
      <c r="Q35" s="675"/>
      <c r="R35" s="675"/>
      <c r="S35" s="675"/>
      <c r="T35" s="675"/>
      <c r="U35" s="675"/>
      <c r="V35" s="675"/>
      <c r="W35" s="675"/>
      <c r="X35" s="675"/>
      <c r="Y35" s="675"/>
      <c r="Z35" s="675"/>
      <c r="AA35" s="675"/>
      <c r="AB35" s="675"/>
      <c r="AC35" s="675"/>
      <c r="AD35" s="675"/>
      <c r="AE35" s="675"/>
      <c r="AF35" s="675"/>
      <c r="AG35" s="675"/>
      <c r="AH35" s="675"/>
      <c r="AI35" s="675"/>
      <c r="AJ35" s="675"/>
      <c r="AK35" s="676"/>
    </row>
    <row r="36" spans="1:37" ht="15" customHeight="1">
      <c r="A36" s="650"/>
      <c r="B36" s="662"/>
      <c r="C36" s="668"/>
      <c r="D36" s="669"/>
      <c r="E36" s="669"/>
      <c r="F36" s="669"/>
      <c r="G36" s="669"/>
      <c r="H36" s="669"/>
      <c r="I36" s="669"/>
      <c r="J36" s="669"/>
      <c r="K36" s="669"/>
      <c r="L36" s="669"/>
      <c r="M36" s="669"/>
      <c r="N36" s="669"/>
      <c r="O36" s="669"/>
      <c r="P36" s="669"/>
      <c r="Q36" s="669"/>
      <c r="R36" s="669"/>
      <c r="S36" s="669"/>
      <c r="T36" s="669"/>
      <c r="U36" s="669"/>
      <c r="V36" s="669"/>
      <c r="W36" s="669"/>
      <c r="X36" s="669"/>
      <c r="Y36" s="669"/>
      <c r="Z36" s="669"/>
      <c r="AA36" s="669"/>
      <c r="AB36" s="669"/>
      <c r="AC36" s="669"/>
      <c r="AD36" s="669"/>
      <c r="AE36" s="669"/>
      <c r="AF36" s="669"/>
      <c r="AG36" s="669"/>
      <c r="AH36" s="669"/>
      <c r="AI36" s="669"/>
      <c r="AJ36" s="669"/>
      <c r="AK36" s="670"/>
    </row>
    <row r="37" spans="1:37" ht="15" customHeight="1">
      <c r="A37" s="650"/>
      <c r="B37" s="662"/>
      <c r="C37" s="668"/>
      <c r="D37" s="669"/>
      <c r="E37" s="669"/>
      <c r="F37" s="669"/>
      <c r="G37" s="669"/>
      <c r="H37" s="669"/>
      <c r="I37" s="669"/>
      <c r="J37" s="669"/>
      <c r="K37" s="669"/>
      <c r="L37" s="669"/>
      <c r="M37" s="669"/>
      <c r="N37" s="669"/>
      <c r="O37" s="669"/>
      <c r="P37" s="669"/>
      <c r="Q37" s="669"/>
      <c r="R37" s="669"/>
      <c r="S37" s="669"/>
      <c r="T37" s="669"/>
      <c r="U37" s="669"/>
      <c r="V37" s="669"/>
      <c r="W37" s="669"/>
      <c r="X37" s="669"/>
      <c r="Y37" s="669"/>
      <c r="Z37" s="669"/>
      <c r="AA37" s="669"/>
      <c r="AB37" s="669"/>
      <c r="AC37" s="669"/>
      <c r="AD37" s="669"/>
      <c r="AE37" s="669"/>
      <c r="AF37" s="669"/>
      <c r="AG37" s="669"/>
      <c r="AH37" s="669"/>
      <c r="AI37" s="669"/>
      <c r="AJ37" s="669"/>
      <c r="AK37" s="670"/>
    </row>
    <row r="38" spans="1:37" ht="15" customHeight="1">
      <c r="A38" s="650"/>
      <c r="B38" s="662"/>
      <c r="C38" s="668"/>
      <c r="D38" s="669"/>
      <c r="E38" s="669"/>
      <c r="F38" s="669"/>
      <c r="G38" s="669"/>
      <c r="H38" s="669"/>
      <c r="I38" s="669"/>
      <c r="J38" s="669"/>
      <c r="K38" s="669"/>
      <c r="L38" s="669"/>
      <c r="M38" s="669"/>
      <c r="N38" s="669"/>
      <c r="O38" s="669"/>
      <c r="P38" s="669"/>
      <c r="Q38" s="669"/>
      <c r="R38" s="669"/>
      <c r="S38" s="669"/>
      <c r="T38" s="669"/>
      <c r="U38" s="669"/>
      <c r="V38" s="669"/>
      <c r="W38" s="669"/>
      <c r="X38" s="669"/>
      <c r="Y38" s="669"/>
      <c r="Z38" s="669"/>
      <c r="AA38" s="669"/>
      <c r="AB38" s="669"/>
      <c r="AC38" s="669"/>
      <c r="AD38" s="669"/>
      <c r="AE38" s="669"/>
      <c r="AF38" s="669"/>
      <c r="AG38" s="669"/>
      <c r="AH38" s="669"/>
      <c r="AI38" s="669"/>
      <c r="AJ38" s="669"/>
      <c r="AK38" s="670"/>
    </row>
    <row r="39" spans="1:37" ht="15" customHeight="1">
      <c r="A39" s="650"/>
      <c r="B39" s="662"/>
      <c r="C39" s="671"/>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3"/>
    </row>
    <row r="40" spans="1:37" ht="15" customHeight="1">
      <c r="A40" s="650"/>
      <c r="B40" s="662" t="s">
        <v>264</v>
      </c>
      <c r="C40" s="674"/>
      <c r="D40" s="675"/>
      <c r="E40" s="675"/>
      <c r="F40" s="675"/>
      <c r="G40" s="675"/>
      <c r="H40" s="675"/>
      <c r="I40" s="675"/>
      <c r="J40" s="675"/>
      <c r="K40" s="675"/>
      <c r="L40" s="675"/>
      <c r="M40" s="675"/>
      <c r="N40" s="675"/>
      <c r="O40" s="675"/>
      <c r="P40" s="675"/>
      <c r="Q40" s="675"/>
      <c r="R40" s="675"/>
      <c r="S40" s="675"/>
      <c r="T40" s="675"/>
      <c r="U40" s="675"/>
      <c r="V40" s="675"/>
      <c r="W40" s="675"/>
      <c r="X40" s="675"/>
      <c r="Y40" s="675"/>
      <c r="Z40" s="675"/>
      <c r="AA40" s="675"/>
      <c r="AB40" s="675"/>
      <c r="AC40" s="675"/>
      <c r="AD40" s="675"/>
      <c r="AE40" s="675"/>
      <c r="AF40" s="675"/>
      <c r="AG40" s="675"/>
      <c r="AH40" s="675"/>
      <c r="AI40" s="675"/>
      <c r="AJ40" s="675"/>
      <c r="AK40" s="676"/>
    </row>
    <row r="41" spans="1:37" ht="15" customHeight="1">
      <c r="A41" s="650"/>
      <c r="B41" s="662"/>
      <c r="C41" s="668"/>
      <c r="D41" s="669"/>
      <c r="E41" s="669"/>
      <c r="F41" s="669"/>
      <c r="G41" s="669"/>
      <c r="H41" s="669"/>
      <c r="I41" s="669"/>
      <c r="J41" s="669"/>
      <c r="K41" s="669"/>
      <c r="L41" s="669"/>
      <c r="M41" s="669"/>
      <c r="N41" s="669"/>
      <c r="O41" s="669"/>
      <c r="P41" s="669"/>
      <c r="Q41" s="669"/>
      <c r="R41" s="669"/>
      <c r="S41" s="669"/>
      <c r="T41" s="669"/>
      <c r="U41" s="669"/>
      <c r="V41" s="669"/>
      <c r="W41" s="669"/>
      <c r="X41" s="669"/>
      <c r="Y41" s="669"/>
      <c r="Z41" s="669"/>
      <c r="AA41" s="669"/>
      <c r="AB41" s="669"/>
      <c r="AC41" s="669"/>
      <c r="AD41" s="669"/>
      <c r="AE41" s="669"/>
      <c r="AF41" s="669"/>
      <c r="AG41" s="669"/>
      <c r="AH41" s="669"/>
      <c r="AI41" s="669"/>
      <c r="AJ41" s="669"/>
      <c r="AK41" s="670"/>
    </row>
    <row r="42" spans="1:37" ht="15" customHeight="1">
      <c r="A42" s="650"/>
      <c r="B42" s="662"/>
      <c r="C42" s="668"/>
      <c r="D42" s="669"/>
      <c r="E42" s="669"/>
      <c r="F42" s="669"/>
      <c r="G42" s="669"/>
      <c r="H42" s="669"/>
      <c r="I42" s="669"/>
      <c r="J42" s="669"/>
      <c r="K42" s="669"/>
      <c r="L42" s="669"/>
      <c r="M42" s="669"/>
      <c r="N42" s="669"/>
      <c r="O42" s="669"/>
      <c r="P42" s="669"/>
      <c r="Q42" s="669"/>
      <c r="R42" s="669"/>
      <c r="S42" s="669"/>
      <c r="T42" s="669"/>
      <c r="U42" s="669"/>
      <c r="V42" s="669"/>
      <c r="W42" s="669"/>
      <c r="X42" s="669"/>
      <c r="Y42" s="669"/>
      <c r="Z42" s="669"/>
      <c r="AA42" s="669"/>
      <c r="AB42" s="669"/>
      <c r="AC42" s="669"/>
      <c r="AD42" s="669"/>
      <c r="AE42" s="669"/>
      <c r="AF42" s="669"/>
      <c r="AG42" s="669"/>
      <c r="AH42" s="669"/>
      <c r="AI42" s="669"/>
      <c r="AJ42" s="669"/>
      <c r="AK42" s="670"/>
    </row>
    <row r="43" spans="1:37" ht="15" customHeight="1">
      <c r="A43" s="650"/>
      <c r="B43" s="662"/>
      <c r="C43" s="668"/>
      <c r="D43" s="669"/>
      <c r="E43" s="669"/>
      <c r="F43" s="669"/>
      <c r="G43" s="669"/>
      <c r="H43" s="669"/>
      <c r="I43" s="669"/>
      <c r="J43" s="669"/>
      <c r="K43" s="669"/>
      <c r="L43" s="669"/>
      <c r="M43" s="669"/>
      <c r="N43" s="669"/>
      <c r="O43" s="669"/>
      <c r="P43" s="669"/>
      <c r="Q43" s="669"/>
      <c r="R43" s="669"/>
      <c r="S43" s="669"/>
      <c r="T43" s="669"/>
      <c r="U43" s="669"/>
      <c r="V43" s="669"/>
      <c r="W43" s="669"/>
      <c r="X43" s="669"/>
      <c r="Y43" s="669"/>
      <c r="Z43" s="669"/>
      <c r="AA43" s="669"/>
      <c r="AB43" s="669"/>
      <c r="AC43" s="669"/>
      <c r="AD43" s="669"/>
      <c r="AE43" s="669"/>
      <c r="AF43" s="669"/>
      <c r="AG43" s="669"/>
      <c r="AH43" s="669"/>
      <c r="AI43" s="669"/>
      <c r="AJ43" s="669"/>
      <c r="AK43" s="670"/>
    </row>
    <row r="44" spans="1:37" ht="15" customHeight="1">
      <c r="A44" s="651"/>
      <c r="B44" s="663"/>
      <c r="C44" s="677"/>
      <c r="D44" s="678"/>
      <c r="E44" s="678"/>
      <c r="F44" s="678"/>
      <c r="G44" s="678"/>
      <c r="H44" s="678"/>
      <c r="I44" s="678"/>
      <c r="J44" s="678"/>
      <c r="K44" s="678"/>
      <c r="L44" s="678"/>
      <c r="M44" s="678"/>
      <c r="N44" s="678"/>
      <c r="O44" s="678"/>
      <c r="P44" s="678"/>
      <c r="Q44" s="678"/>
      <c r="R44" s="678"/>
      <c r="S44" s="678"/>
      <c r="T44" s="678"/>
      <c r="U44" s="678"/>
      <c r="V44" s="678"/>
      <c r="W44" s="678"/>
      <c r="X44" s="678"/>
      <c r="Y44" s="678"/>
      <c r="Z44" s="678"/>
      <c r="AA44" s="678"/>
      <c r="AB44" s="678"/>
      <c r="AC44" s="678"/>
      <c r="AD44" s="678"/>
      <c r="AE44" s="678"/>
      <c r="AF44" s="678"/>
      <c r="AG44" s="678"/>
      <c r="AH44" s="678"/>
      <c r="AI44" s="678"/>
      <c r="AJ44" s="678"/>
      <c r="AK44" s="679"/>
    </row>
    <row r="45" spans="1:37" ht="6" customHeight="1" thickBot="1">
      <c r="B45" s="92"/>
      <c r="C45" s="93"/>
      <c r="D45" s="93"/>
      <c r="E45" s="93"/>
      <c r="F45" s="93"/>
      <c r="G45" s="93"/>
      <c r="H45" s="93"/>
      <c r="I45" s="93"/>
      <c r="J45" s="93"/>
      <c r="K45" s="93"/>
      <c r="L45" s="93"/>
      <c r="M45" s="93"/>
      <c r="N45" s="94"/>
      <c r="O45" s="94"/>
      <c r="P45" s="93"/>
      <c r="Q45" s="93"/>
      <c r="R45" s="93"/>
      <c r="S45" s="93"/>
      <c r="T45" s="93"/>
      <c r="U45" s="93"/>
      <c r="V45" s="93"/>
      <c r="W45" s="93"/>
      <c r="X45" s="93"/>
      <c r="Y45" s="93"/>
      <c r="Z45" s="93"/>
      <c r="AA45" s="93"/>
      <c r="AB45" s="93"/>
      <c r="AC45" s="93"/>
      <c r="AD45" s="93"/>
      <c r="AE45" s="93"/>
      <c r="AF45" s="93"/>
      <c r="AG45" s="93"/>
    </row>
    <row r="46" spans="1:37" ht="20.100000000000001" customHeight="1">
      <c r="A46" s="598" t="s">
        <v>267</v>
      </c>
      <c r="B46" s="599"/>
      <c r="C46" s="604"/>
      <c r="D46" s="605"/>
      <c r="E46" s="605"/>
      <c r="F46" s="605"/>
      <c r="G46" s="605"/>
      <c r="H46" s="605"/>
      <c r="I46" s="605"/>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6"/>
    </row>
    <row r="47" spans="1:37" ht="20.100000000000001" customHeight="1">
      <c r="A47" s="600"/>
      <c r="B47" s="601"/>
      <c r="C47" s="1397"/>
      <c r="D47" s="607"/>
      <c r="E47" s="607"/>
      <c r="F47" s="607"/>
      <c r="G47" s="607"/>
      <c r="H47" s="607"/>
      <c r="I47" s="607"/>
      <c r="J47" s="607"/>
      <c r="K47" s="607"/>
      <c r="L47" s="607"/>
      <c r="M47" s="607"/>
      <c r="N47" s="607"/>
      <c r="O47" s="607"/>
      <c r="P47" s="607"/>
      <c r="Q47" s="607"/>
      <c r="R47" s="607"/>
      <c r="S47" s="607"/>
      <c r="T47" s="607"/>
      <c r="U47" s="607"/>
      <c r="V47" s="607"/>
      <c r="W47" s="607"/>
      <c r="X47" s="607"/>
      <c r="Y47" s="607"/>
      <c r="Z47" s="607"/>
      <c r="AA47" s="607"/>
      <c r="AB47" s="607"/>
      <c r="AC47" s="607"/>
      <c r="AD47" s="607"/>
      <c r="AE47" s="607"/>
      <c r="AF47" s="607"/>
      <c r="AG47" s="607"/>
      <c r="AH47" s="607"/>
      <c r="AI47" s="607"/>
      <c r="AJ47" s="607"/>
      <c r="AK47" s="608"/>
    </row>
    <row r="48" spans="1:37" s="95" customFormat="1" ht="20.100000000000001" customHeight="1" thickBot="1">
      <c r="A48" s="602"/>
      <c r="B48" s="603"/>
      <c r="C48" s="609"/>
      <c r="D48" s="610"/>
      <c r="E48" s="610"/>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1"/>
    </row>
    <row r="49" spans="1:37" s="95" customFormat="1" ht="9.9499999999999993" customHeight="1">
      <c r="A49" s="96"/>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row>
    <row r="50" spans="1:37" s="97" customFormat="1" ht="12" customHeight="1">
      <c r="A50" s="1398" t="s">
        <v>268</v>
      </c>
      <c r="B50" s="1399"/>
      <c r="C50" s="1399"/>
      <c r="D50" s="1399"/>
      <c r="E50" s="1399"/>
      <c r="F50" s="1400"/>
      <c r="G50" s="1401" t="s">
        <v>269</v>
      </c>
      <c r="H50" s="1401"/>
      <c r="I50" s="1401"/>
      <c r="J50" s="1401"/>
      <c r="K50" s="1401"/>
      <c r="L50" s="1401"/>
      <c r="M50" s="1401"/>
      <c r="N50" s="1401"/>
      <c r="O50" s="1401"/>
      <c r="P50" s="1401"/>
      <c r="Q50" s="1401"/>
      <c r="R50" s="1401"/>
      <c r="S50" s="1401"/>
      <c r="T50" s="1401" t="s">
        <v>270</v>
      </c>
      <c r="U50" s="1401"/>
      <c r="V50" s="1401"/>
      <c r="W50" s="1401"/>
      <c r="X50" s="1401"/>
      <c r="Y50" s="1401"/>
      <c r="Z50" s="1401"/>
      <c r="AA50" s="1401"/>
      <c r="AB50" s="1401"/>
      <c r="AC50" s="1401"/>
      <c r="AD50" s="1401"/>
      <c r="AE50" s="1401"/>
      <c r="AF50" s="1401"/>
      <c r="AG50" s="1401"/>
      <c r="AH50" s="1401"/>
      <c r="AI50" s="1401"/>
      <c r="AJ50" s="1401"/>
      <c r="AK50" s="1401"/>
    </row>
    <row r="51" spans="1:37" s="95" customFormat="1" ht="72" customHeight="1">
      <c r="A51" s="1402" t="s">
        <v>271</v>
      </c>
      <c r="B51" s="1403"/>
      <c r="C51" s="1403"/>
      <c r="D51" s="1403"/>
      <c r="E51" s="1403"/>
      <c r="F51" s="1404"/>
      <c r="G51" s="1405" t="s">
        <v>272</v>
      </c>
      <c r="H51" s="1406"/>
      <c r="I51" s="1406"/>
      <c r="J51" s="1406"/>
      <c r="K51" s="1406"/>
      <c r="L51" s="1406"/>
      <c r="M51" s="1406"/>
      <c r="N51" s="1406"/>
      <c r="O51" s="1406"/>
      <c r="P51" s="1406"/>
      <c r="Q51" s="1406"/>
      <c r="R51" s="1406"/>
      <c r="S51" s="1406"/>
      <c r="T51" s="1407" t="s">
        <v>273</v>
      </c>
      <c r="U51" s="1407"/>
      <c r="V51" s="1407"/>
      <c r="W51" s="1407"/>
      <c r="X51" s="1407"/>
      <c r="Y51" s="1407"/>
      <c r="Z51" s="1407"/>
      <c r="AA51" s="1407"/>
      <c r="AB51" s="1407"/>
      <c r="AC51" s="1407"/>
      <c r="AD51" s="1407"/>
      <c r="AE51" s="1407"/>
      <c r="AF51" s="1407"/>
      <c r="AG51" s="1407"/>
      <c r="AH51" s="1407"/>
      <c r="AI51" s="1407"/>
      <c r="AJ51" s="1407"/>
      <c r="AK51" s="1407"/>
    </row>
    <row r="52" spans="1:37" s="95" customFormat="1" ht="38.1" customHeight="1">
      <c r="A52" s="1402" t="s">
        <v>274</v>
      </c>
      <c r="B52" s="1403"/>
      <c r="C52" s="1403"/>
      <c r="D52" s="1403"/>
      <c r="E52" s="1403"/>
      <c r="F52" s="1404"/>
      <c r="G52" s="1405" t="s">
        <v>275</v>
      </c>
      <c r="H52" s="1405"/>
      <c r="I52" s="1405"/>
      <c r="J52" s="1405"/>
      <c r="K52" s="1405"/>
      <c r="L52" s="1405"/>
      <c r="M52" s="1405"/>
      <c r="N52" s="1405"/>
      <c r="O52" s="1405"/>
      <c r="P52" s="1405"/>
      <c r="Q52" s="1405"/>
      <c r="R52" s="1405"/>
      <c r="S52" s="1405"/>
      <c r="T52" s="1407" t="s">
        <v>276</v>
      </c>
      <c r="U52" s="1407"/>
      <c r="V52" s="1407"/>
      <c r="W52" s="1407"/>
      <c r="X52" s="1407"/>
      <c r="Y52" s="1407"/>
      <c r="Z52" s="1407"/>
      <c r="AA52" s="1407"/>
      <c r="AB52" s="1407"/>
      <c r="AC52" s="1407"/>
      <c r="AD52" s="1407"/>
      <c r="AE52" s="1407"/>
      <c r="AF52" s="1407"/>
      <c r="AG52" s="1407"/>
      <c r="AH52" s="1407"/>
      <c r="AI52" s="1407"/>
      <c r="AJ52" s="1407"/>
      <c r="AK52" s="1407"/>
    </row>
    <row r="53" spans="1:37" s="95" customFormat="1" ht="60" customHeight="1">
      <c r="A53" s="1402" t="s">
        <v>277</v>
      </c>
      <c r="B53" s="1403"/>
      <c r="C53" s="1403"/>
      <c r="D53" s="1403"/>
      <c r="E53" s="1403"/>
      <c r="F53" s="1404"/>
      <c r="G53" s="1405" t="s">
        <v>278</v>
      </c>
      <c r="H53" s="1405"/>
      <c r="I53" s="1405"/>
      <c r="J53" s="1405"/>
      <c r="K53" s="1405"/>
      <c r="L53" s="1405"/>
      <c r="M53" s="1405"/>
      <c r="N53" s="1405"/>
      <c r="O53" s="1405"/>
      <c r="P53" s="1405"/>
      <c r="Q53" s="1405"/>
      <c r="R53" s="1405"/>
      <c r="S53" s="1405"/>
      <c r="T53" s="1407" t="s">
        <v>279</v>
      </c>
      <c r="U53" s="1407"/>
      <c r="V53" s="1407"/>
      <c r="W53" s="1407"/>
      <c r="X53" s="1407"/>
      <c r="Y53" s="1407"/>
      <c r="Z53" s="1407"/>
      <c r="AA53" s="1407"/>
      <c r="AB53" s="1407"/>
      <c r="AC53" s="1407"/>
      <c r="AD53" s="1407"/>
      <c r="AE53" s="1407"/>
      <c r="AF53" s="1407"/>
      <c r="AG53" s="1407"/>
      <c r="AH53" s="1407"/>
      <c r="AI53" s="1407"/>
      <c r="AJ53" s="1407"/>
      <c r="AK53" s="1407"/>
    </row>
    <row r="54" spans="1:37" ht="5.0999999999999996" customHeight="1">
      <c r="A54" s="80"/>
      <c r="B54" s="80"/>
      <c r="C54" s="80"/>
      <c r="D54" s="80"/>
      <c r="E54" s="80"/>
      <c r="F54" s="80"/>
      <c r="G54" s="80"/>
      <c r="H54" s="80"/>
      <c r="I54" s="80"/>
      <c r="J54" s="80"/>
      <c r="K54" s="80"/>
      <c r="L54" s="80"/>
      <c r="M54" s="81"/>
      <c r="N54" s="81"/>
      <c r="O54" s="81"/>
      <c r="P54" s="81"/>
      <c r="Q54" s="81"/>
      <c r="S54" s="93"/>
      <c r="T54" s="93"/>
      <c r="U54" s="93"/>
      <c r="V54" s="93"/>
      <c r="W54" s="93"/>
      <c r="X54" s="93"/>
      <c r="Y54" s="93"/>
      <c r="Z54" s="93"/>
      <c r="AA54" s="93"/>
      <c r="AB54" s="93"/>
      <c r="AC54" s="93"/>
      <c r="AD54" s="93"/>
      <c r="AE54" s="93"/>
      <c r="AF54" s="93"/>
      <c r="AG54" s="93"/>
      <c r="AH54" s="93"/>
      <c r="AI54" s="93"/>
      <c r="AJ54" s="93"/>
    </row>
    <row r="55" spans="1:37" ht="17.25">
      <c r="A55" s="645" t="s">
        <v>280</v>
      </c>
      <c r="B55" s="645"/>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c r="AJ55" s="645"/>
      <c r="AK55" s="645"/>
    </row>
    <row r="56" spans="1:37" ht="8.1" customHeight="1">
      <c r="A56" s="98"/>
      <c r="B56" s="98"/>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row>
    <row r="57" spans="1:37" ht="18" customHeight="1">
      <c r="A57" s="99" t="s">
        <v>281</v>
      </c>
      <c r="S57" s="86"/>
      <c r="T57" s="86"/>
      <c r="U57" s="86"/>
      <c r="V57" s="86"/>
      <c r="W57" s="87"/>
      <c r="X57" s="86"/>
      <c r="Y57" s="86"/>
      <c r="Z57" s="86"/>
      <c r="AA57" s="86"/>
      <c r="AB57" s="86"/>
      <c r="AC57" s="87"/>
      <c r="AD57" s="86"/>
      <c r="AE57" s="86"/>
      <c r="AF57" s="86"/>
      <c r="AG57" s="86"/>
      <c r="AH57" s="86"/>
      <c r="AI57" s="86"/>
      <c r="AJ57" s="86"/>
    </row>
    <row r="58" spans="1:37" ht="15" customHeight="1">
      <c r="A58" s="689" t="s">
        <v>282</v>
      </c>
      <c r="B58" s="689"/>
      <c r="C58" s="689"/>
      <c r="D58" s="689"/>
      <c r="E58" s="689"/>
      <c r="F58" s="689"/>
      <c r="G58" s="689"/>
      <c r="H58" s="689"/>
      <c r="I58" s="689"/>
      <c r="J58" s="689"/>
      <c r="K58" s="689"/>
      <c r="L58" s="689"/>
      <c r="M58" s="689"/>
      <c r="N58" s="689"/>
      <c r="O58" s="689"/>
      <c r="P58" s="689"/>
      <c r="Q58" s="689"/>
      <c r="R58" s="689"/>
      <c r="S58" s="689"/>
      <c r="T58" s="689"/>
      <c r="U58" s="689"/>
      <c r="V58" s="689"/>
      <c r="W58" s="689"/>
      <c r="X58" s="689"/>
      <c r="Y58" s="689"/>
      <c r="Z58" s="689"/>
      <c r="AA58" s="689"/>
      <c r="AB58" s="689"/>
      <c r="AC58" s="689"/>
      <c r="AD58" s="689"/>
      <c r="AE58" s="689"/>
      <c r="AF58" s="689"/>
      <c r="AG58" s="689"/>
      <c r="AH58" s="689"/>
      <c r="AI58" s="689"/>
      <c r="AJ58" s="689"/>
      <c r="AK58" s="689"/>
    </row>
    <row r="59" spans="1:37" ht="12" customHeight="1">
      <c r="A59" s="690" t="s">
        <v>244</v>
      </c>
      <c r="B59" s="646" t="s">
        <v>245</v>
      </c>
      <c r="C59" s="647"/>
      <c r="D59" s="647"/>
      <c r="E59" s="647"/>
      <c r="F59" s="647"/>
      <c r="G59" s="647"/>
      <c r="H59" s="647"/>
      <c r="I59" s="647"/>
      <c r="J59" s="647"/>
      <c r="K59" s="647"/>
      <c r="L59" s="647"/>
      <c r="M59" s="647"/>
      <c r="N59" s="647"/>
      <c r="O59" s="647"/>
      <c r="P59" s="647"/>
      <c r="Q59" s="631" t="s">
        <v>246</v>
      </c>
      <c r="R59" s="632"/>
      <c r="S59" s="632"/>
      <c r="T59" s="633"/>
      <c r="U59" s="632" t="s">
        <v>247</v>
      </c>
      <c r="V59" s="632"/>
      <c r="W59" s="632"/>
      <c r="X59" s="632"/>
      <c r="Y59" s="632"/>
      <c r="Z59" s="632"/>
      <c r="AA59" s="632"/>
      <c r="AB59" s="632"/>
      <c r="AC59" s="632"/>
      <c r="AD59" s="632"/>
      <c r="AE59" s="632"/>
      <c r="AF59" s="632"/>
      <c r="AG59" s="632"/>
      <c r="AH59" s="632"/>
      <c r="AI59" s="632"/>
      <c r="AJ59" s="632"/>
      <c r="AK59" s="634"/>
    </row>
    <row r="60" spans="1:37" ht="15" customHeight="1">
      <c r="A60" s="691"/>
      <c r="B60" s="622" t="str">
        <f>B12</f>
        <v>　</v>
      </c>
      <c r="C60" s="623"/>
      <c r="D60" s="623"/>
      <c r="E60" s="623"/>
      <c r="F60" s="623"/>
      <c r="G60" s="623"/>
      <c r="H60" s="623"/>
      <c r="I60" s="623"/>
      <c r="J60" s="623"/>
      <c r="K60" s="623"/>
      <c r="L60" s="623"/>
      <c r="M60" s="623"/>
      <c r="N60" s="623"/>
      <c r="O60" s="623"/>
      <c r="P60" s="624"/>
      <c r="Q60" s="680">
        <f>O12</f>
        <v>0</v>
      </c>
      <c r="R60" s="681"/>
      <c r="S60" s="681"/>
      <c r="T60" s="682"/>
      <c r="U60" s="693">
        <f>T12</f>
        <v>0</v>
      </c>
      <c r="V60" s="694"/>
      <c r="W60" s="694"/>
      <c r="X60" s="694"/>
      <c r="Y60" s="694"/>
      <c r="Z60" s="694"/>
      <c r="AA60" s="694"/>
      <c r="AB60" s="694"/>
      <c r="AC60" s="694"/>
      <c r="AD60" s="694"/>
      <c r="AE60" s="694"/>
      <c r="AF60" s="694"/>
      <c r="AG60" s="694"/>
      <c r="AH60" s="694"/>
      <c r="AI60" s="694"/>
      <c r="AJ60" s="694"/>
      <c r="AK60" s="695"/>
    </row>
    <row r="61" spans="1:37" ht="15" customHeight="1" thickBot="1">
      <c r="A61" s="692"/>
      <c r="B61" s="686"/>
      <c r="C61" s="687"/>
      <c r="D61" s="687"/>
      <c r="E61" s="687"/>
      <c r="F61" s="687"/>
      <c r="G61" s="687"/>
      <c r="H61" s="687"/>
      <c r="I61" s="687"/>
      <c r="J61" s="687"/>
      <c r="K61" s="687"/>
      <c r="L61" s="687"/>
      <c r="M61" s="687"/>
      <c r="N61" s="687"/>
      <c r="O61" s="687"/>
      <c r="P61" s="688"/>
      <c r="Q61" s="683"/>
      <c r="R61" s="684"/>
      <c r="S61" s="684"/>
      <c r="T61" s="685"/>
      <c r="U61" s="696"/>
      <c r="V61" s="697"/>
      <c r="W61" s="697"/>
      <c r="X61" s="697"/>
      <c r="Y61" s="697"/>
      <c r="Z61" s="697"/>
      <c r="AA61" s="697"/>
      <c r="AB61" s="697"/>
      <c r="AC61" s="697"/>
      <c r="AD61" s="697"/>
      <c r="AE61" s="697"/>
      <c r="AF61" s="697"/>
      <c r="AG61" s="697"/>
      <c r="AH61" s="697"/>
      <c r="AI61" s="697"/>
      <c r="AJ61" s="697"/>
      <c r="AK61" s="698"/>
    </row>
    <row r="62" spans="1:37" ht="6" customHeight="1" thickBot="1">
      <c r="A62" s="88"/>
      <c r="B62" s="88"/>
      <c r="C62" s="88"/>
      <c r="D62" s="88"/>
      <c r="E62" s="88"/>
      <c r="F62" s="88"/>
      <c r="G62" s="88"/>
      <c r="H62" s="88"/>
      <c r="I62" s="88"/>
      <c r="J62" s="88"/>
      <c r="K62" s="88"/>
      <c r="L62" s="88"/>
      <c r="M62" s="88"/>
      <c r="N62" s="88"/>
      <c r="O62" s="88"/>
      <c r="P62" s="81"/>
      <c r="Q62" s="81"/>
      <c r="R62" s="81"/>
      <c r="S62" s="81"/>
      <c r="T62" s="81"/>
      <c r="U62" s="81"/>
      <c r="V62" s="81"/>
      <c r="W62" s="81"/>
      <c r="X62" s="81"/>
      <c r="Y62" s="81"/>
      <c r="Z62" s="81"/>
      <c r="AA62" s="81"/>
      <c r="AB62" s="81"/>
      <c r="AC62" s="81"/>
      <c r="AD62" s="81"/>
      <c r="AE62" s="81"/>
      <c r="AF62" s="81"/>
      <c r="AG62" s="81"/>
      <c r="AH62" s="81"/>
      <c r="AI62" s="81"/>
      <c r="AJ62" s="81"/>
    </row>
    <row r="63" spans="1:37" s="99" customFormat="1" ht="24" customHeight="1">
      <c r="A63" s="190"/>
      <c r="B63" s="722" t="s">
        <v>259</v>
      </c>
      <c r="C63" s="722"/>
      <c r="D63" s="722"/>
      <c r="E63" s="722"/>
      <c r="F63" s="722"/>
      <c r="G63" s="722"/>
      <c r="H63" s="722"/>
      <c r="I63" s="722"/>
      <c r="J63" s="723"/>
      <c r="K63" s="724" t="s">
        <v>283</v>
      </c>
      <c r="L63" s="725"/>
      <c r="M63" s="725"/>
      <c r="N63" s="725"/>
      <c r="O63" s="725"/>
      <c r="P63" s="725"/>
      <c r="Q63" s="725"/>
      <c r="R63" s="725"/>
      <c r="S63" s="725"/>
      <c r="T63" s="725"/>
      <c r="U63" s="725"/>
      <c r="V63" s="725"/>
      <c r="W63" s="725"/>
      <c r="X63" s="725"/>
      <c r="Y63" s="725"/>
      <c r="Z63" s="725"/>
      <c r="AA63" s="725"/>
      <c r="AB63" s="726"/>
      <c r="AC63" s="727" t="s">
        <v>284</v>
      </c>
      <c r="AD63" s="728"/>
      <c r="AE63" s="728"/>
      <c r="AF63" s="728"/>
      <c r="AG63" s="728"/>
      <c r="AH63" s="728"/>
      <c r="AI63" s="728"/>
      <c r="AJ63" s="728"/>
      <c r="AK63" s="729"/>
    </row>
    <row r="64" spans="1:37" ht="35.1" customHeight="1">
      <c r="A64" s="1408" t="s">
        <v>262</v>
      </c>
      <c r="B64" s="1409">
        <f>出張申請入力シート!X19</f>
        <v>0</v>
      </c>
      <c r="C64" s="699"/>
      <c r="D64" s="699"/>
      <c r="E64" s="699"/>
      <c r="F64" s="699"/>
      <c r="G64" s="699"/>
      <c r="H64" s="699"/>
      <c r="I64" s="699"/>
      <c r="J64" s="1410"/>
      <c r="K64" s="1411" t="str">
        <f>出張申請入力シート!B12</f>
        <v>基本研究費</v>
      </c>
      <c r="L64" s="699"/>
      <c r="M64" s="699"/>
      <c r="N64" s="699"/>
      <c r="O64" s="699"/>
      <c r="P64" s="699"/>
      <c r="Q64" s="700">
        <f>出張申請入力シート!N12</f>
        <v>0</v>
      </c>
      <c r="R64" s="700"/>
      <c r="S64" s="700"/>
      <c r="T64" s="700"/>
      <c r="U64" s="700"/>
      <c r="V64" s="731">
        <f>出張申請入力シート!U12</f>
        <v>0</v>
      </c>
      <c r="W64" s="731"/>
      <c r="X64" s="731"/>
      <c r="Y64" s="731"/>
      <c r="Z64" s="731"/>
      <c r="AA64" s="731"/>
      <c r="AB64" s="1412"/>
      <c r="AC64" s="1413" t="s">
        <v>285</v>
      </c>
      <c r="AD64" s="730"/>
      <c r="AE64" s="730"/>
      <c r="AF64" s="730"/>
      <c r="AG64" s="730"/>
      <c r="AH64" s="730"/>
      <c r="AI64" s="730"/>
      <c r="AJ64" s="730"/>
      <c r="AK64" s="1414"/>
    </row>
    <row r="65" spans="1:37" ht="35.1" customHeight="1">
      <c r="A65" s="1408" t="s">
        <v>263</v>
      </c>
      <c r="B65" s="1409">
        <f>出張申請入力シート!X25</f>
        <v>0</v>
      </c>
      <c r="C65" s="699"/>
      <c r="D65" s="699"/>
      <c r="E65" s="699"/>
      <c r="F65" s="699"/>
      <c r="G65" s="699"/>
      <c r="H65" s="699"/>
      <c r="I65" s="699"/>
      <c r="J65" s="1410"/>
      <c r="K65" s="1411"/>
      <c r="L65" s="699"/>
      <c r="M65" s="699"/>
      <c r="N65" s="699"/>
      <c r="O65" s="699"/>
      <c r="P65" s="699"/>
      <c r="Q65" s="700"/>
      <c r="R65" s="700"/>
      <c r="S65" s="700"/>
      <c r="T65" s="700"/>
      <c r="U65" s="700"/>
      <c r="V65" s="701"/>
      <c r="W65" s="701"/>
      <c r="X65" s="701"/>
      <c r="Y65" s="701"/>
      <c r="Z65" s="701"/>
      <c r="AA65" s="701"/>
      <c r="AB65" s="1415"/>
      <c r="AC65" s="1413" t="s">
        <v>285</v>
      </c>
      <c r="AD65" s="1416"/>
      <c r="AE65" s="1417"/>
      <c r="AF65" s="1417"/>
      <c r="AG65" s="1417"/>
      <c r="AH65" s="1417"/>
      <c r="AI65" s="1417"/>
      <c r="AJ65" s="1417"/>
      <c r="AK65" s="1418"/>
    </row>
    <row r="66" spans="1:37" ht="35.1" customHeight="1">
      <c r="A66" s="1408" t="s">
        <v>264</v>
      </c>
      <c r="B66" s="1409">
        <f>出張申請入力シート!X31</f>
        <v>0</v>
      </c>
      <c r="C66" s="699"/>
      <c r="D66" s="699"/>
      <c r="E66" s="699"/>
      <c r="F66" s="699"/>
      <c r="G66" s="699"/>
      <c r="H66" s="699"/>
      <c r="I66" s="699"/>
      <c r="J66" s="1410"/>
      <c r="K66" s="1411"/>
      <c r="L66" s="699"/>
      <c r="M66" s="699"/>
      <c r="N66" s="699"/>
      <c r="O66" s="699"/>
      <c r="P66" s="699"/>
      <c r="Q66" s="700"/>
      <c r="R66" s="700"/>
      <c r="S66" s="700"/>
      <c r="T66" s="700"/>
      <c r="U66" s="700"/>
      <c r="V66" s="701"/>
      <c r="W66" s="701"/>
      <c r="X66" s="701"/>
      <c r="Y66" s="701"/>
      <c r="Z66" s="701"/>
      <c r="AA66" s="701"/>
      <c r="AB66" s="1415"/>
      <c r="AC66" s="1413" t="s">
        <v>285</v>
      </c>
      <c r="AD66" s="733"/>
      <c r="AE66" s="733"/>
      <c r="AF66" s="733"/>
      <c r="AG66" s="733"/>
      <c r="AH66" s="733"/>
      <c r="AI66" s="733"/>
      <c r="AJ66" s="733"/>
      <c r="AK66" s="1419"/>
    </row>
    <row r="67" spans="1:37" ht="30" customHeight="1">
      <c r="A67" s="1420" t="s">
        <v>286</v>
      </c>
      <c r="B67" s="1421"/>
      <c r="C67" s="1421"/>
      <c r="D67" s="1421"/>
      <c r="E67" s="1421"/>
      <c r="F67" s="1422"/>
      <c r="G67" s="294"/>
      <c r="H67" s="295"/>
      <c r="I67" s="295"/>
      <c r="J67" s="37" t="str">
        <f>IF(出張申請入力シート!$F$39="なし","☑","□")</f>
        <v>☑</v>
      </c>
      <c r="K67" s="296"/>
      <c r="L67" s="297" t="s">
        <v>287</v>
      </c>
      <c r="M67" s="298"/>
      <c r="N67" s="298"/>
      <c r="O67" s="298"/>
      <c r="P67" s="298"/>
      <c r="Q67" s="299" t="str">
        <f>IF(出張申請入力シート!$F$39="全額支給","☑","□")</f>
        <v>□</v>
      </c>
      <c r="R67" s="288" t="s">
        <v>288</v>
      </c>
      <c r="S67" s="288"/>
      <c r="T67" s="298"/>
      <c r="U67" s="298"/>
      <c r="V67" s="298"/>
      <c r="W67" s="299" t="str">
        <f>IF(出張申請入力シート!$F$39="一部支給","☑","□")</f>
        <v>□</v>
      </c>
      <c r="X67" s="95" t="s">
        <v>289</v>
      </c>
      <c r="Z67" s="298"/>
      <c r="AA67" s="298"/>
      <c r="AB67" s="298"/>
      <c r="AC67" s="299"/>
      <c r="AD67" s="95"/>
      <c r="AE67" s="298"/>
      <c r="AF67" s="298"/>
      <c r="AG67" s="298"/>
      <c r="AH67" s="300"/>
      <c r="AI67" s="300"/>
      <c r="AJ67" s="300"/>
      <c r="AK67" s="148"/>
    </row>
    <row r="68" spans="1:37" ht="30" customHeight="1">
      <c r="A68" s="1423" t="s">
        <v>290</v>
      </c>
      <c r="B68" s="710"/>
      <c r="C68" s="710"/>
      <c r="D68" s="710"/>
      <c r="E68" s="710"/>
      <c r="F68" s="711"/>
      <c r="G68" s="1424" t="s">
        <v>291</v>
      </c>
      <c r="H68" s="1425"/>
      <c r="I68" s="1425"/>
      <c r="J68" s="1425"/>
      <c r="K68" s="1426"/>
      <c r="L68" s="1427"/>
      <c r="M68" s="1428" t="str">
        <f>IF(出張申請入力シート!$F$38="実費","☑","□")</f>
        <v>☑</v>
      </c>
      <c r="N68" s="1429" t="s">
        <v>292</v>
      </c>
      <c r="O68" s="1427"/>
      <c r="P68" s="1430" t="str">
        <f>IF(出張申請入力シート!$F$38="不支給","☑","□")</f>
        <v>□</v>
      </c>
      <c r="Q68" s="1429" t="s">
        <v>293</v>
      </c>
      <c r="R68" s="1427"/>
      <c r="S68" s="1430" t="str">
        <f>IF(出張申請入力シート!$F$38="減額","☑","□")</f>
        <v>□</v>
      </c>
      <c r="T68" s="1429" t="s">
        <v>294</v>
      </c>
      <c r="U68" s="1431"/>
      <c r="V68" s="1432">
        <f>出張申請入力シート!I38</f>
        <v>0</v>
      </c>
      <c r="W68" s="1433"/>
      <c r="X68" s="1433"/>
      <c r="Y68" s="1433"/>
      <c r="Z68" s="1433"/>
      <c r="AA68" s="1433"/>
      <c r="AB68" s="1433"/>
      <c r="AC68" s="1433"/>
      <c r="AD68" s="1433"/>
      <c r="AE68" s="1433"/>
      <c r="AF68" s="1433"/>
      <c r="AG68" s="1433"/>
      <c r="AH68" s="1433"/>
      <c r="AI68" s="1433"/>
      <c r="AJ68" s="1433"/>
      <c r="AK68" s="1434" t="s">
        <v>295</v>
      </c>
    </row>
    <row r="69" spans="1:37" ht="30" customHeight="1">
      <c r="A69" s="712"/>
      <c r="B69" s="713"/>
      <c r="C69" s="713"/>
      <c r="D69" s="713"/>
      <c r="E69" s="713"/>
      <c r="F69" s="714"/>
      <c r="G69" s="1424" t="s">
        <v>296</v>
      </c>
      <c r="H69" s="1425"/>
      <c r="I69" s="1425"/>
      <c r="J69" s="1425"/>
      <c r="K69" s="1425"/>
      <c r="L69" s="1427"/>
      <c r="M69" s="1428" t="str">
        <f>IF(出張申請入力シート!$U$38="定額","☑","□")</f>
        <v>☑</v>
      </c>
      <c r="N69" s="1429" t="s">
        <v>233</v>
      </c>
      <c r="O69" s="1427"/>
      <c r="P69" s="1430" t="str">
        <f>IF(出張申請入力シート!$U$38="不支給","☑","□")</f>
        <v>□</v>
      </c>
      <c r="Q69" s="1429" t="s">
        <v>293</v>
      </c>
      <c r="R69" s="1427"/>
      <c r="S69" s="1430" t="str">
        <f>IF(出張申請入力シート!$U$38="減額","☑","□")</f>
        <v>□</v>
      </c>
      <c r="T69" s="1425" t="s">
        <v>294</v>
      </c>
      <c r="U69" s="1427"/>
      <c r="V69" s="1435">
        <f>出張申請入力シート!X37</f>
        <v>0</v>
      </c>
      <c r="W69" s="1436"/>
      <c r="X69" s="1436"/>
      <c r="Y69" s="1436"/>
      <c r="Z69" s="1436"/>
      <c r="AA69" s="1436"/>
      <c r="AB69" s="1436"/>
      <c r="AC69" s="1436"/>
      <c r="AD69" s="1436"/>
      <c r="AE69" s="1436"/>
      <c r="AF69" s="1436"/>
      <c r="AG69" s="1436"/>
      <c r="AH69" s="1437"/>
      <c r="AI69" s="1437"/>
      <c r="AJ69" s="1437"/>
      <c r="AK69" s="1438" t="s">
        <v>295</v>
      </c>
    </row>
    <row r="70" spans="1:37" ht="30" customHeight="1">
      <c r="A70" s="1439"/>
      <c r="B70" s="1440"/>
      <c r="C70" s="1440"/>
      <c r="D70" s="1440"/>
      <c r="E70" s="1440"/>
      <c r="F70" s="1441"/>
      <c r="G70" s="1442" t="s">
        <v>297</v>
      </c>
      <c r="H70" s="1443"/>
      <c r="I70" s="1443"/>
      <c r="J70" s="1443"/>
      <c r="K70" s="1444"/>
      <c r="L70" s="1445"/>
      <c r="M70" s="1444" t="s">
        <v>285</v>
      </c>
      <c r="N70" s="1445" t="s">
        <v>298</v>
      </c>
      <c r="O70" s="1443"/>
      <c r="P70" s="1446"/>
      <c r="Q70" s="1447" t="s">
        <v>285</v>
      </c>
      <c r="R70" s="1448" t="s">
        <v>299</v>
      </c>
      <c r="S70" s="1447"/>
      <c r="T70" s="1447"/>
      <c r="U70" s="1447"/>
      <c r="V70" s="1447"/>
      <c r="W70" s="1447"/>
      <c r="X70" s="1447"/>
      <c r="Y70" s="1447"/>
      <c r="Z70" s="1447"/>
      <c r="AA70" s="1447"/>
      <c r="AB70" s="1447"/>
      <c r="AC70" s="1447"/>
      <c r="AD70" s="1447"/>
      <c r="AE70" s="1447"/>
      <c r="AF70" s="1447"/>
      <c r="AG70" s="1447"/>
      <c r="AH70" s="1447"/>
      <c r="AI70" s="1447"/>
      <c r="AJ70" s="1449"/>
      <c r="AK70" s="1450" t="s">
        <v>295</v>
      </c>
    </row>
    <row r="71" spans="1:37" ht="30" customHeight="1">
      <c r="A71" s="1423" t="s">
        <v>300</v>
      </c>
      <c r="B71" s="710"/>
      <c r="C71" s="710"/>
      <c r="D71" s="710"/>
      <c r="E71" s="710"/>
      <c r="F71" s="711"/>
      <c r="G71" s="1451" t="s">
        <v>301</v>
      </c>
      <c r="H71" s="1451"/>
      <c r="I71" s="1451"/>
      <c r="J71" s="1452"/>
      <c r="K71" s="1452"/>
      <c r="L71" s="1452"/>
      <c r="M71" s="1452"/>
      <c r="N71" s="1453"/>
      <c r="O71" s="1454"/>
      <c r="P71" s="1455"/>
      <c r="Q71" s="1456" t="s">
        <v>285</v>
      </c>
      <c r="R71" s="1453" t="s">
        <v>302</v>
      </c>
      <c r="S71" s="1457" t="s">
        <v>285</v>
      </c>
      <c r="T71" s="1458" t="s">
        <v>303</v>
      </c>
      <c r="U71" s="1458"/>
      <c r="V71" s="1458"/>
      <c r="W71" s="1453"/>
      <c r="X71" s="1457" t="s">
        <v>285</v>
      </c>
      <c r="Y71" s="1458" t="s">
        <v>304</v>
      </c>
      <c r="Z71" s="1459"/>
      <c r="AA71" s="1459"/>
      <c r="AB71" s="1459"/>
      <c r="AC71" s="1459"/>
      <c r="AD71" s="1459"/>
      <c r="AE71" s="1457" t="s">
        <v>285</v>
      </c>
      <c r="AF71" s="1458" t="s">
        <v>305</v>
      </c>
      <c r="AG71" s="1459"/>
      <c r="AH71" s="1460"/>
      <c r="AI71" s="1460"/>
      <c r="AJ71" s="1460"/>
      <c r="AK71" s="1461"/>
    </row>
    <row r="72" spans="1:37" ht="15.95" customHeight="1">
      <c r="A72" s="712"/>
      <c r="B72" s="713"/>
      <c r="C72" s="713"/>
      <c r="D72" s="713"/>
      <c r="E72" s="713"/>
      <c r="F72" s="714"/>
      <c r="G72" s="1462" t="s">
        <v>306</v>
      </c>
      <c r="H72" s="1463" t="s">
        <v>307</v>
      </c>
      <c r="I72" s="1463"/>
      <c r="J72" s="1463"/>
      <c r="K72" s="1463"/>
      <c r="L72" s="1463"/>
      <c r="M72" s="1463"/>
      <c r="N72" s="1463"/>
      <c r="O72" s="1463"/>
      <c r="P72" s="1463"/>
      <c r="Q72" s="1463"/>
      <c r="R72" s="1463"/>
      <c r="S72" s="1463"/>
      <c r="T72" s="1463"/>
      <c r="U72" s="1463"/>
      <c r="V72" s="1463"/>
      <c r="W72" s="1463"/>
      <c r="X72" s="1463"/>
      <c r="Y72" s="1463"/>
      <c r="Z72" s="1463"/>
      <c r="AA72" s="1463"/>
      <c r="AB72" s="1463"/>
      <c r="AC72" s="1463"/>
      <c r="AD72" s="1463"/>
      <c r="AE72" s="1463"/>
      <c r="AF72" s="1463"/>
      <c r="AG72" s="1463"/>
      <c r="AH72" s="1463"/>
      <c r="AI72" s="1463"/>
      <c r="AJ72" s="1463"/>
      <c r="AK72" s="1464"/>
    </row>
    <row r="73" spans="1:37" ht="30" customHeight="1">
      <c r="A73" s="712"/>
      <c r="B73" s="713"/>
      <c r="C73" s="713"/>
      <c r="D73" s="713"/>
      <c r="E73" s="713"/>
      <c r="F73" s="714"/>
      <c r="G73" s="1458" t="s">
        <v>308</v>
      </c>
      <c r="H73" s="1463"/>
      <c r="I73" s="1463"/>
      <c r="J73" s="1463"/>
      <c r="K73" s="1463"/>
      <c r="L73" s="1463"/>
      <c r="M73" s="1463"/>
      <c r="N73" s="1463"/>
      <c r="O73" s="1465" t="s">
        <v>285</v>
      </c>
      <c r="P73" s="1443" t="s">
        <v>302</v>
      </c>
      <c r="Q73" s="149"/>
      <c r="R73" s="1465" t="s">
        <v>285</v>
      </c>
      <c r="S73" s="1466" t="s">
        <v>221</v>
      </c>
      <c r="T73" s="149"/>
      <c r="U73" s="149"/>
      <c r="V73" s="1467"/>
      <c r="W73" s="1467"/>
      <c r="X73" s="1468"/>
      <c r="Y73" s="1469"/>
      <c r="Z73" s="1470"/>
      <c r="AA73" s="1471"/>
      <c r="AB73" s="1471"/>
      <c r="AC73" s="1471"/>
      <c r="AD73" s="1471"/>
      <c r="AE73" s="1468"/>
      <c r="AF73" s="1472"/>
      <c r="AG73" s="1471"/>
      <c r="AH73" s="1471"/>
      <c r="AI73" s="1471"/>
      <c r="AJ73" s="1471"/>
      <c r="AK73" s="1473"/>
    </row>
    <row r="74" spans="1:37" ht="15.95" customHeight="1">
      <c r="A74" s="712"/>
      <c r="B74" s="713"/>
      <c r="C74" s="713"/>
      <c r="D74" s="713"/>
      <c r="E74" s="713"/>
      <c r="F74" s="714"/>
      <c r="G74" s="1462" t="s">
        <v>306</v>
      </c>
      <c r="H74" s="1463" t="s">
        <v>309</v>
      </c>
      <c r="I74" s="1463"/>
      <c r="J74" s="1463"/>
      <c r="K74" s="1463"/>
      <c r="L74" s="1463"/>
      <c r="M74" s="1463"/>
      <c r="N74" s="1463"/>
      <c r="O74" s="1463"/>
      <c r="P74" s="1463"/>
      <c r="Q74" s="1463"/>
      <c r="R74" s="1463"/>
      <c r="S74" s="1463"/>
      <c r="T74" s="1463"/>
      <c r="U74" s="1463"/>
      <c r="V74" s="1463"/>
      <c r="W74" s="1463"/>
      <c r="X74" s="1463"/>
      <c r="Y74" s="1463"/>
      <c r="Z74" s="1463"/>
      <c r="AA74" s="1463"/>
      <c r="AB74" s="1463"/>
      <c r="AC74" s="1463"/>
      <c r="AD74" s="1463"/>
      <c r="AE74" s="1463"/>
      <c r="AF74" s="1463"/>
      <c r="AG74" s="1463"/>
      <c r="AH74" s="1463"/>
      <c r="AI74" s="1463"/>
      <c r="AJ74" s="1463"/>
      <c r="AK74" s="1464"/>
    </row>
    <row r="75" spans="1:37" ht="24.95" customHeight="1">
      <c r="A75" s="712"/>
      <c r="B75" s="713"/>
      <c r="C75" s="713"/>
      <c r="D75" s="713"/>
      <c r="E75" s="713"/>
      <c r="F75" s="714"/>
      <c r="G75" s="1454" t="s">
        <v>285</v>
      </c>
      <c r="H75" s="1474" t="s">
        <v>310</v>
      </c>
      <c r="I75" s="1474"/>
      <c r="J75" s="1474"/>
      <c r="K75" s="1474"/>
      <c r="L75" s="1474"/>
      <c r="M75" s="1474"/>
      <c r="N75" s="1474"/>
      <c r="O75" s="1474"/>
      <c r="P75" s="1474"/>
      <c r="Q75" s="1474"/>
      <c r="R75" s="1474"/>
      <c r="S75" s="1474"/>
      <c r="T75" s="1474"/>
      <c r="U75" s="1474"/>
      <c r="V75" s="1474"/>
      <c r="W75" s="1474"/>
      <c r="X75" s="1474"/>
      <c r="Y75" s="1474"/>
      <c r="Z75" s="1474"/>
      <c r="AA75" s="1474"/>
      <c r="AB75" s="1474"/>
      <c r="AC75" s="1474"/>
      <c r="AD75" s="1474"/>
      <c r="AE75" s="1474"/>
      <c r="AF75" s="1474"/>
      <c r="AG75" s="1474"/>
      <c r="AH75" s="1474"/>
      <c r="AI75" s="1474"/>
      <c r="AJ75" s="1474"/>
      <c r="AK75" s="1475"/>
    </row>
    <row r="76" spans="1:37" ht="30" customHeight="1">
      <c r="A76" s="712"/>
      <c r="B76" s="713"/>
      <c r="C76" s="713"/>
      <c r="D76" s="713"/>
      <c r="E76" s="713"/>
      <c r="F76" s="714"/>
      <c r="G76" s="1476" t="s">
        <v>285</v>
      </c>
      <c r="H76" s="732" t="s">
        <v>311</v>
      </c>
      <c r="I76" s="732"/>
      <c r="J76" s="732"/>
      <c r="K76" s="732"/>
      <c r="L76" s="732"/>
      <c r="M76" s="732"/>
      <c r="N76" s="732"/>
      <c r="O76" s="301" t="s">
        <v>285</v>
      </c>
      <c r="P76" s="302"/>
      <c r="Q76" s="303" t="s">
        <v>312</v>
      </c>
      <c r="R76" s="719"/>
      <c r="S76" s="719"/>
      <c r="T76" s="719"/>
      <c r="U76" s="719"/>
      <c r="V76" s="719"/>
      <c r="W76" s="719"/>
      <c r="X76" s="304" t="s">
        <v>295</v>
      </c>
      <c r="Y76" s="720" t="s">
        <v>313</v>
      </c>
      <c r="Z76" s="720"/>
      <c r="AA76" s="721"/>
      <c r="AB76" s="721"/>
      <c r="AC76" s="721"/>
      <c r="AD76" s="721"/>
      <c r="AE76" s="721"/>
      <c r="AF76" s="721"/>
      <c r="AG76" s="721"/>
      <c r="AH76" s="721"/>
      <c r="AI76" s="721"/>
      <c r="AJ76" s="721"/>
      <c r="AK76" s="305" t="s">
        <v>295</v>
      </c>
    </row>
    <row r="77" spans="1:37" ht="30" customHeight="1">
      <c r="A77" s="712"/>
      <c r="B77" s="713"/>
      <c r="C77" s="713"/>
      <c r="D77" s="713"/>
      <c r="E77" s="713"/>
      <c r="F77" s="714"/>
      <c r="G77" s="1476"/>
      <c r="H77" s="1477"/>
      <c r="I77" s="1477"/>
      <c r="J77" s="1477"/>
      <c r="K77" s="1477"/>
      <c r="L77" s="1477"/>
      <c r="M77" s="1477"/>
      <c r="N77" s="1477"/>
      <c r="O77" s="150" t="s">
        <v>285</v>
      </c>
      <c r="P77" s="1469"/>
      <c r="Q77" s="1451" t="s">
        <v>314</v>
      </c>
      <c r="R77" s="1478"/>
      <c r="S77" s="1478"/>
      <c r="T77" s="1478"/>
      <c r="U77" s="1478"/>
      <c r="V77" s="1478"/>
      <c r="W77" s="1478"/>
      <c r="X77" s="1479" t="s">
        <v>295</v>
      </c>
      <c r="Y77" s="1480" t="s">
        <v>313</v>
      </c>
      <c r="Z77" s="1480"/>
      <c r="AA77" s="734"/>
      <c r="AB77" s="734"/>
      <c r="AC77" s="734"/>
      <c r="AD77" s="734"/>
      <c r="AE77" s="734"/>
      <c r="AF77" s="734"/>
      <c r="AG77" s="734"/>
      <c r="AH77" s="734"/>
      <c r="AI77" s="734"/>
      <c r="AJ77" s="734"/>
      <c r="AK77" s="1481" t="s">
        <v>295</v>
      </c>
    </row>
    <row r="78" spans="1:37" ht="30" customHeight="1">
      <c r="A78" s="712"/>
      <c r="B78" s="713"/>
      <c r="C78" s="713"/>
      <c r="D78" s="713"/>
      <c r="E78" s="713"/>
      <c r="F78" s="714"/>
      <c r="G78" s="1482" t="s">
        <v>285</v>
      </c>
      <c r="H78" s="1483" t="s">
        <v>315</v>
      </c>
      <c r="I78" s="1483"/>
      <c r="J78" s="1483"/>
      <c r="K78" s="1483"/>
      <c r="L78" s="1483"/>
      <c r="M78" s="1483"/>
      <c r="N78" s="1483"/>
      <c r="O78" s="1484" t="s">
        <v>316</v>
      </c>
      <c r="P78" s="1485"/>
      <c r="Q78" s="1485"/>
      <c r="R78" s="1485"/>
      <c r="S78" s="1485"/>
      <c r="T78" s="1485"/>
      <c r="U78" s="1485"/>
      <c r="V78" s="1485"/>
      <c r="W78" s="1485"/>
      <c r="X78" s="1479" t="s">
        <v>295</v>
      </c>
      <c r="Y78" s="1480" t="s">
        <v>313</v>
      </c>
      <c r="Z78" s="1480"/>
      <c r="AA78" s="1486"/>
      <c r="AB78" s="1486"/>
      <c r="AC78" s="1486"/>
      <c r="AD78" s="1486"/>
      <c r="AE78" s="1486"/>
      <c r="AF78" s="1486"/>
      <c r="AG78" s="1486"/>
      <c r="AH78" s="1486"/>
      <c r="AI78" s="1486"/>
      <c r="AJ78" s="1486"/>
      <c r="AK78" s="1487" t="s">
        <v>295</v>
      </c>
    </row>
    <row r="79" spans="1:37" ht="15.95" customHeight="1" thickBot="1">
      <c r="A79" s="715"/>
      <c r="B79" s="716"/>
      <c r="C79" s="716"/>
      <c r="D79" s="716"/>
      <c r="E79" s="716"/>
      <c r="F79" s="717"/>
      <c r="G79" s="1462" t="s">
        <v>306</v>
      </c>
      <c r="H79" s="306" t="s">
        <v>317</v>
      </c>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6"/>
      <c r="AJ79" s="306"/>
      <c r="AK79" s="307"/>
    </row>
    <row r="80" spans="1:37" ht="12.95" customHeight="1">
      <c r="A80" s="718" t="s">
        <v>318</v>
      </c>
      <c r="B80" s="718"/>
      <c r="C80" s="718"/>
      <c r="D80" s="718"/>
      <c r="E80" s="718"/>
      <c r="F80" s="718"/>
      <c r="G80" s="718"/>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row>
    <row r="81" spans="1:37" ht="5.0999999999999996" customHeight="1" thickBot="1">
      <c r="A81" s="101"/>
      <c r="B81" s="101"/>
      <c r="C81" s="102"/>
      <c r="D81" s="102"/>
      <c r="E81" s="102"/>
      <c r="F81" s="102"/>
      <c r="G81" s="102"/>
      <c r="H81" s="102"/>
      <c r="I81" s="102"/>
      <c r="J81" s="102"/>
      <c r="K81" s="102"/>
      <c r="L81" s="102"/>
      <c r="M81" s="102"/>
      <c r="N81" s="102"/>
      <c r="O81" s="102"/>
      <c r="P81" s="102"/>
      <c r="Q81" s="102"/>
      <c r="R81" s="103"/>
      <c r="S81" s="102"/>
      <c r="T81" s="102"/>
      <c r="U81" s="102"/>
      <c r="V81" s="102"/>
      <c r="W81" s="102"/>
      <c r="X81" s="102"/>
      <c r="Y81" s="102"/>
      <c r="Z81" s="102"/>
      <c r="AA81" s="102"/>
      <c r="AB81" s="102"/>
      <c r="AC81" s="102"/>
      <c r="AD81" s="102"/>
      <c r="AE81" s="102"/>
      <c r="AF81" s="102"/>
      <c r="AG81" s="102"/>
      <c r="AH81" s="102"/>
      <c r="AI81" s="102"/>
      <c r="AJ81" s="102"/>
      <c r="AK81" s="104"/>
    </row>
    <row r="82" spans="1:37" s="99" customFormat="1" ht="5.0999999999999996" customHeight="1">
      <c r="A82" s="92"/>
      <c r="B82" s="92"/>
      <c r="C82" s="105"/>
      <c r="D82" s="105"/>
      <c r="E82" s="105"/>
      <c r="F82" s="105"/>
      <c r="G82" s="105"/>
      <c r="H82" s="105"/>
      <c r="I82" s="105"/>
      <c r="J82" s="105"/>
      <c r="K82" s="105"/>
      <c r="L82" s="105"/>
      <c r="M82" s="105"/>
      <c r="N82" s="105"/>
      <c r="O82" s="105"/>
      <c r="P82" s="105"/>
      <c r="Q82" s="105"/>
      <c r="R82" s="100"/>
      <c r="S82" s="105"/>
      <c r="T82" s="105"/>
      <c r="U82" s="105"/>
      <c r="V82" s="105"/>
      <c r="W82" s="105"/>
      <c r="X82" s="105"/>
      <c r="Y82" s="105"/>
      <c r="Z82" s="105"/>
      <c r="AA82" s="105"/>
      <c r="AB82" s="105"/>
      <c r="AC82" s="105"/>
      <c r="AD82" s="105"/>
      <c r="AE82" s="105"/>
      <c r="AF82" s="105"/>
      <c r="AG82" s="105"/>
      <c r="AH82" s="105"/>
      <c r="AI82" s="105"/>
      <c r="AJ82" s="105"/>
    </row>
    <row r="83" spans="1:37" s="71" customFormat="1" ht="13.5" customHeight="1">
      <c r="A83" s="1488" t="s">
        <v>319</v>
      </c>
      <c r="B83" s="1353" t="s">
        <v>320</v>
      </c>
      <c r="C83" s="1353"/>
      <c r="D83" s="1353"/>
      <c r="E83" s="1353"/>
      <c r="F83" s="1353" t="s">
        <v>321</v>
      </c>
      <c r="G83" s="1353"/>
      <c r="H83" s="1353"/>
      <c r="I83" s="1353"/>
      <c r="J83" s="1489"/>
      <c r="K83" s="1490"/>
      <c r="L83" s="1490"/>
      <c r="M83" s="1490"/>
      <c r="N83" s="1489"/>
      <c r="O83" s="1490"/>
      <c r="P83" s="1490"/>
      <c r="Q83" s="1490"/>
      <c r="R83" s="1490"/>
      <c r="S83" s="1490"/>
      <c r="T83" s="1490"/>
      <c r="U83" s="1490"/>
      <c r="V83" s="1490"/>
      <c r="W83" s="1490"/>
      <c r="X83" s="1490"/>
      <c r="Y83" s="1490"/>
      <c r="Z83" s="1490"/>
      <c r="AA83" s="1490"/>
      <c r="AB83" s="1490"/>
      <c r="AC83" s="1490"/>
      <c r="AD83" s="1490"/>
      <c r="AE83" s="1490"/>
      <c r="AF83" s="1490"/>
      <c r="AG83" s="1490"/>
      <c r="AH83" s="1490"/>
      <c r="AI83" s="1490"/>
      <c r="AJ83" s="1490"/>
      <c r="AK83" s="1491"/>
    </row>
    <row r="84" spans="1:37" ht="15" customHeight="1">
      <c r="A84" s="1492"/>
      <c r="B84" s="1355"/>
      <c r="C84" s="1355"/>
      <c r="D84" s="1355"/>
      <c r="E84" s="1355"/>
      <c r="F84" s="1355"/>
      <c r="G84" s="1355"/>
      <c r="H84" s="1355"/>
      <c r="I84" s="1355"/>
      <c r="J84" s="702"/>
      <c r="K84" s="703"/>
      <c r="L84" s="703"/>
      <c r="M84" s="703"/>
      <c r="N84" s="705"/>
      <c r="O84" s="706"/>
      <c r="P84" s="706"/>
      <c r="Q84" s="706"/>
      <c r="R84" s="706"/>
      <c r="S84" s="706"/>
      <c r="T84" s="706"/>
      <c r="U84" s="706"/>
      <c r="V84" s="706"/>
      <c r="W84" s="706"/>
      <c r="X84" s="706"/>
      <c r="Y84" s="706"/>
      <c r="Z84" s="706"/>
      <c r="AA84" s="706"/>
      <c r="AB84" s="706"/>
      <c r="AC84" s="706"/>
      <c r="AD84" s="706"/>
      <c r="AE84" s="706"/>
      <c r="AF84" s="706"/>
      <c r="AG84" s="706"/>
      <c r="AH84" s="706"/>
      <c r="AI84" s="706"/>
      <c r="AJ84" s="706"/>
      <c r="AK84" s="707"/>
    </row>
    <row r="85" spans="1:37" ht="15" customHeight="1">
      <c r="A85" s="1492"/>
      <c r="B85" s="1355"/>
      <c r="C85" s="1355"/>
      <c r="D85" s="1355"/>
      <c r="E85" s="1355"/>
      <c r="F85" s="1355"/>
      <c r="G85" s="1355"/>
      <c r="H85" s="1355"/>
      <c r="I85" s="1355"/>
      <c r="J85" s="1493"/>
      <c r="K85" s="704"/>
      <c r="L85" s="704"/>
      <c r="M85" s="704"/>
      <c r="N85" s="1494"/>
      <c r="O85" s="708"/>
      <c r="P85" s="708"/>
      <c r="Q85" s="708"/>
      <c r="R85" s="708"/>
      <c r="S85" s="708"/>
      <c r="T85" s="708"/>
      <c r="U85" s="708"/>
      <c r="V85" s="708"/>
      <c r="W85" s="708"/>
      <c r="X85" s="708"/>
      <c r="Y85" s="708"/>
      <c r="Z85" s="708"/>
      <c r="AA85" s="708"/>
      <c r="AB85" s="708"/>
      <c r="AC85" s="708"/>
      <c r="AD85" s="708"/>
      <c r="AE85" s="708"/>
      <c r="AF85" s="708"/>
      <c r="AG85" s="708"/>
      <c r="AH85" s="708"/>
      <c r="AI85" s="708"/>
      <c r="AJ85" s="708"/>
      <c r="AK85" s="709"/>
    </row>
    <row r="86" spans="1:37" ht="15" customHeight="1">
      <c r="A86" s="1492"/>
      <c r="B86" s="1355"/>
      <c r="C86" s="1355"/>
      <c r="D86" s="1355"/>
      <c r="E86" s="1355"/>
      <c r="F86" s="1355"/>
      <c r="G86" s="1355"/>
      <c r="H86" s="1355"/>
      <c r="I86" s="1355"/>
      <c r="J86" s="1495"/>
      <c r="K86" s="1496"/>
      <c r="L86" s="1496"/>
      <c r="M86" s="1496"/>
      <c r="N86" s="1497"/>
      <c r="O86" s="1498"/>
      <c r="P86" s="1498"/>
      <c r="Q86" s="1498"/>
      <c r="R86" s="1498"/>
      <c r="S86" s="1498"/>
      <c r="T86" s="1498"/>
      <c r="U86" s="1498"/>
      <c r="V86" s="1498"/>
      <c r="W86" s="1498"/>
      <c r="X86" s="1498"/>
      <c r="Y86" s="1498"/>
      <c r="Z86" s="1498"/>
      <c r="AA86" s="1498"/>
      <c r="AB86" s="1498"/>
      <c r="AC86" s="1498"/>
      <c r="AD86" s="1498"/>
      <c r="AE86" s="1498"/>
      <c r="AF86" s="1498"/>
      <c r="AG86" s="1498"/>
      <c r="AH86" s="1498"/>
      <c r="AI86" s="1498"/>
      <c r="AJ86" s="1498"/>
      <c r="AK86" s="1499"/>
    </row>
    <row r="87" spans="1:37" ht="15.95" customHeight="1">
      <c r="A87" s="1492"/>
      <c r="B87" s="309" t="s">
        <v>285</v>
      </c>
      <c r="C87" s="295" t="s">
        <v>322</v>
      </c>
      <c r="D87" s="295"/>
      <c r="E87" s="295"/>
      <c r="F87" s="295"/>
      <c r="G87" s="295"/>
      <c r="H87" s="295"/>
      <c r="I87" s="295"/>
      <c r="J87" s="295"/>
      <c r="K87" s="295"/>
      <c r="L87" s="295"/>
      <c r="M87" s="310" t="s">
        <v>285</v>
      </c>
      <c r="N87" s="99" t="s">
        <v>323</v>
      </c>
      <c r="O87" s="310"/>
      <c r="Q87" s="295"/>
      <c r="R87" s="295"/>
      <c r="S87" s="295"/>
      <c r="T87" s="295"/>
      <c r="U87" s="295"/>
      <c r="V87" s="295"/>
      <c r="W87" s="310" t="s">
        <v>285</v>
      </c>
      <c r="X87" s="99" t="s">
        <v>324</v>
      </c>
      <c r="Y87" s="295"/>
      <c r="Z87" s="295"/>
      <c r="AA87" s="295"/>
      <c r="AB87" s="295"/>
      <c r="AC87" s="295"/>
      <c r="AD87" s="295"/>
      <c r="AE87" s="295"/>
      <c r="AF87" s="295"/>
      <c r="AG87" s="295"/>
      <c r="AH87" s="295"/>
      <c r="AI87" s="295"/>
      <c r="AJ87" s="295"/>
      <c r="AK87" s="311"/>
    </row>
    <row r="88" spans="1:37" ht="15.95" customHeight="1">
      <c r="A88" s="1492"/>
      <c r="B88" s="1500" t="s">
        <v>285</v>
      </c>
      <c r="C88" s="99" t="s">
        <v>325</v>
      </c>
      <c r="D88" s="99"/>
      <c r="E88" s="99"/>
      <c r="F88" s="99"/>
      <c r="G88" s="99"/>
      <c r="H88" s="99"/>
      <c r="I88" s="99"/>
      <c r="J88" s="99"/>
      <c r="K88" s="99"/>
      <c r="L88" s="99"/>
      <c r="M88" s="106" t="s">
        <v>285</v>
      </c>
      <c r="N88" s="99" t="s">
        <v>326</v>
      </c>
      <c r="O88" s="106"/>
      <c r="Q88" s="99"/>
      <c r="R88" s="99"/>
      <c r="S88" s="99"/>
      <c r="T88" s="99"/>
      <c r="U88" s="99"/>
      <c r="V88" s="99"/>
      <c r="W88" s="106" t="s">
        <v>285</v>
      </c>
      <c r="X88" s="99" t="s">
        <v>327</v>
      </c>
      <c r="Y88" s="99"/>
      <c r="Z88" s="99"/>
      <c r="AA88" s="99"/>
      <c r="AB88" s="99"/>
      <c r="AC88" s="99"/>
      <c r="AD88" s="99"/>
      <c r="AE88" s="99"/>
      <c r="AF88" s="99"/>
      <c r="AG88" s="99"/>
      <c r="AH88" s="99"/>
      <c r="AI88" s="99"/>
      <c r="AJ88" s="99"/>
      <c r="AK88" s="107"/>
    </row>
    <row r="89" spans="1:37" ht="15.95" customHeight="1">
      <c r="A89" s="1492"/>
      <c r="B89" s="1500" t="s">
        <v>285</v>
      </c>
      <c r="C89" s="99" t="s">
        <v>328</v>
      </c>
      <c r="D89" s="99"/>
      <c r="E89" s="99"/>
      <c r="F89" s="99"/>
      <c r="G89" s="99"/>
      <c r="H89" s="99"/>
      <c r="I89" s="99"/>
      <c r="J89" s="99"/>
      <c r="K89" s="99"/>
      <c r="L89" s="99"/>
      <c r="M89" s="99"/>
      <c r="N89" s="99"/>
      <c r="O89" s="99"/>
      <c r="P89" s="99"/>
      <c r="Q89" s="99"/>
      <c r="R89" s="99"/>
      <c r="S89" s="99"/>
      <c r="T89" s="99"/>
      <c r="U89" s="99"/>
      <c r="V89" s="99"/>
      <c r="W89" s="106" t="s">
        <v>285</v>
      </c>
      <c r="X89" s="99" t="s">
        <v>329</v>
      </c>
      <c r="Y89" s="99"/>
      <c r="Z89" s="99"/>
      <c r="AA89" s="99"/>
      <c r="AB89" s="99"/>
      <c r="AC89" s="99"/>
      <c r="AD89" s="99"/>
      <c r="AE89" s="99"/>
      <c r="AF89" s="99"/>
      <c r="AG89" s="99"/>
      <c r="AH89" s="99"/>
      <c r="AI89" s="99"/>
      <c r="AJ89" s="99"/>
      <c r="AK89" s="107"/>
    </row>
    <row r="90" spans="1:37" ht="15.95" customHeight="1">
      <c r="A90" s="1501"/>
      <c r="B90" s="1502" t="s">
        <v>285</v>
      </c>
      <c r="C90" s="1503" t="s">
        <v>330</v>
      </c>
      <c r="D90" s="1503"/>
      <c r="E90" s="1503"/>
      <c r="F90" s="1503"/>
      <c r="G90" s="1503"/>
      <c r="H90" s="1503"/>
      <c r="I90" s="1503"/>
      <c r="J90" s="1503"/>
      <c r="K90" s="1503"/>
      <c r="L90" s="1503"/>
      <c r="M90" s="1504" t="s">
        <v>285</v>
      </c>
      <c r="N90" s="1503" t="s">
        <v>331</v>
      </c>
      <c r="O90" s="1504"/>
      <c r="P90" s="1505"/>
      <c r="Q90" s="1503"/>
      <c r="R90" s="1503"/>
      <c r="S90" s="1503"/>
      <c r="T90" s="1503"/>
      <c r="U90" s="1503"/>
      <c r="V90" s="1503"/>
      <c r="W90" s="1504" t="s">
        <v>285</v>
      </c>
      <c r="X90" s="99" t="s">
        <v>332</v>
      </c>
      <c r="Y90" s="1503"/>
      <c r="Z90" s="1503"/>
      <c r="AA90" s="1503"/>
      <c r="AB90" s="1503"/>
      <c r="AC90" s="1503"/>
      <c r="AD90" s="1503"/>
      <c r="AE90" s="1503"/>
      <c r="AF90" s="1503"/>
      <c r="AG90" s="1503"/>
      <c r="AH90" s="1503"/>
      <c r="AI90" s="1503"/>
      <c r="AJ90" s="1503"/>
      <c r="AK90" s="1506"/>
    </row>
    <row r="91" spans="1:37" ht="12.95" customHeight="1">
      <c r="A91" s="735"/>
      <c r="B91" s="736"/>
      <c r="C91" s="1507" t="s">
        <v>333</v>
      </c>
      <c r="D91" s="1508"/>
      <c r="E91" s="1508"/>
      <c r="F91" s="1508"/>
      <c r="G91" s="1508"/>
      <c r="H91" s="1508"/>
      <c r="I91" s="1508"/>
      <c r="J91" s="1509"/>
      <c r="K91" s="1507" t="s">
        <v>334</v>
      </c>
      <c r="L91" s="1508"/>
      <c r="M91" s="1508"/>
      <c r="N91" s="1508"/>
      <c r="O91" s="1508"/>
      <c r="P91" s="1509"/>
      <c r="Q91" s="1356" t="s">
        <v>335</v>
      </c>
      <c r="R91" s="1356"/>
      <c r="S91" s="1356"/>
      <c r="T91" s="1356"/>
      <c r="U91" s="1356" t="s">
        <v>336</v>
      </c>
      <c r="V91" s="1356"/>
      <c r="W91" s="1356"/>
      <c r="X91" s="1356"/>
      <c r="Y91" s="1356"/>
      <c r="Z91" s="1356"/>
      <c r="AA91" s="1510" t="s">
        <v>337</v>
      </c>
      <c r="AB91" s="1510"/>
      <c r="AC91" s="1510"/>
      <c r="AD91" s="1510"/>
      <c r="AE91" s="1510"/>
      <c r="AF91" s="1510"/>
      <c r="AG91" s="1510"/>
      <c r="AH91" s="1510"/>
      <c r="AI91" s="1510"/>
      <c r="AJ91" s="1510"/>
      <c r="AK91" s="1510"/>
    </row>
    <row r="92" spans="1:37" ht="42" customHeight="1">
      <c r="A92" s="1511" t="s">
        <v>338</v>
      </c>
      <c r="B92" s="1512" t="s">
        <v>262</v>
      </c>
      <c r="C92" s="1513"/>
      <c r="D92" s="1513"/>
      <c r="E92" s="1513"/>
      <c r="F92" s="1513"/>
      <c r="G92" s="1513"/>
      <c r="H92" s="1513"/>
      <c r="I92" s="1513"/>
      <c r="J92" s="1513"/>
      <c r="K92" s="1356"/>
      <c r="L92" s="1356"/>
      <c r="M92" s="1356"/>
      <c r="N92" s="1356"/>
      <c r="O92" s="1356"/>
      <c r="P92" s="1356"/>
      <c r="Q92" s="1514" t="s">
        <v>339</v>
      </c>
      <c r="R92" s="1514"/>
      <c r="S92" s="1514"/>
      <c r="T92" s="1514"/>
      <c r="U92" s="1353"/>
      <c r="V92" s="1353"/>
      <c r="W92" s="1353"/>
      <c r="X92" s="1353"/>
      <c r="Y92" s="1353"/>
      <c r="Z92" s="1353"/>
      <c r="AA92" s="1515"/>
      <c r="AB92" s="1515"/>
      <c r="AC92" s="1515"/>
      <c r="AD92" s="1515"/>
      <c r="AE92" s="1515"/>
      <c r="AF92" s="1515"/>
      <c r="AG92" s="1515"/>
      <c r="AH92" s="1515"/>
      <c r="AI92" s="1515"/>
      <c r="AJ92" s="1515"/>
      <c r="AK92" s="1515"/>
    </row>
    <row r="93" spans="1:37" ht="42" customHeight="1">
      <c r="A93" s="1516"/>
      <c r="B93" s="1512" t="s">
        <v>263</v>
      </c>
      <c r="C93" s="1517"/>
      <c r="D93" s="1518"/>
      <c r="E93" s="1518"/>
      <c r="F93" s="1518"/>
      <c r="G93" s="1518"/>
      <c r="H93" s="1518"/>
      <c r="I93" s="1518"/>
      <c r="J93" s="1519"/>
      <c r="K93" s="1520"/>
      <c r="L93" s="1520"/>
      <c r="M93" s="1520"/>
      <c r="N93" s="1520"/>
      <c r="O93" s="1520"/>
      <c r="P93" s="1520"/>
      <c r="Q93" s="1514" t="s">
        <v>339</v>
      </c>
      <c r="R93" s="1514"/>
      <c r="S93" s="1514"/>
      <c r="T93" s="1514"/>
      <c r="U93" s="1521"/>
      <c r="V93" s="1521"/>
      <c r="W93" s="1521"/>
      <c r="X93" s="1521"/>
      <c r="Y93" s="1521"/>
      <c r="Z93" s="1521"/>
      <c r="AA93" s="1522"/>
      <c r="AB93" s="1522"/>
      <c r="AC93" s="1522"/>
      <c r="AD93" s="1522"/>
      <c r="AE93" s="1522"/>
      <c r="AF93" s="1522"/>
      <c r="AG93" s="1522"/>
      <c r="AH93" s="1522"/>
      <c r="AI93" s="1522"/>
      <c r="AJ93" s="1522"/>
      <c r="AK93" s="1522"/>
    </row>
    <row r="94" spans="1:37" ht="42" customHeight="1">
      <c r="A94" s="1516"/>
      <c r="B94" s="1512" t="s">
        <v>264</v>
      </c>
      <c r="C94" s="1513"/>
      <c r="D94" s="1513"/>
      <c r="E94" s="1513"/>
      <c r="F94" s="1513"/>
      <c r="G94" s="1513"/>
      <c r="H94" s="1513"/>
      <c r="I94" s="1513"/>
      <c r="J94" s="1513"/>
      <c r="K94" s="1356"/>
      <c r="L94" s="1356"/>
      <c r="M94" s="1356"/>
      <c r="N94" s="1356"/>
      <c r="O94" s="1356"/>
      <c r="P94" s="1356"/>
      <c r="Q94" s="1514" t="s">
        <v>339</v>
      </c>
      <c r="R94" s="1514"/>
      <c r="S94" s="1514"/>
      <c r="T94" s="1514"/>
      <c r="U94" s="1353"/>
      <c r="V94" s="1353"/>
      <c r="W94" s="1353"/>
      <c r="X94" s="1353"/>
      <c r="Y94" s="1353"/>
      <c r="Z94" s="1353"/>
      <c r="AA94" s="1515"/>
      <c r="AB94" s="1515"/>
      <c r="AC94" s="1515"/>
      <c r="AD94" s="1515"/>
      <c r="AE94" s="1515"/>
      <c r="AF94" s="1515"/>
      <c r="AG94" s="1515"/>
      <c r="AH94" s="1515"/>
      <c r="AI94" s="1515"/>
      <c r="AJ94" s="1515"/>
      <c r="AK94" s="1515"/>
    </row>
    <row r="95" spans="1:37" s="108" customFormat="1" ht="15.95" customHeight="1">
      <c r="A95" s="1523"/>
      <c r="B95" s="291"/>
      <c r="C95" s="308"/>
      <c r="D95" s="308"/>
      <c r="E95" s="308"/>
      <c r="F95" s="308"/>
      <c r="G95" s="308"/>
      <c r="H95" s="308"/>
      <c r="I95" s="308"/>
      <c r="J95" s="308"/>
      <c r="K95" s="291"/>
      <c r="L95" s="291"/>
      <c r="M95" s="291"/>
      <c r="N95" s="291"/>
      <c r="O95" s="291"/>
      <c r="P95" s="291"/>
      <c r="Q95" s="312"/>
      <c r="R95" s="312"/>
      <c r="S95" s="312"/>
      <c r="T95" s="312"/>
      <c r="U95" s="313"/>
      <c r="V95" s="313"/>
      <c r="W95" s="313"/>
      <c r="X95" s="313"/>
      <c r="Y95" s="313"/>
      <c r="Z95" s="313"/>
      <c r="AA95" s="314"/>
      <c r="AB95" s="314"/>
      <c r="AC95" s="314"/>
      <c r="AD95" s="314"/>
      <c r="AE95" s="314"/>
      <c r="AF95" s="314"/>
      <c r="AG95" s="314"/>
      <c r="AH95" s="314"/>
      <c r="AI95" s="314"/>
      <c r="AJ95" s="314"/>
      <c r="AK95" s="315"/>
    </row>
    <row r="96" spans="1:37" ht="12" customHeight="1">
      <c r="A96" s="1524"/>
      <c r="B96" s="151" t="s">
        <v>285</v>
      </c>
      <c r="C96" s="97" t="s">
        <v>340</v>
      </c>
      <c r="D96" s="152"/>
      <c r="E96" s="152"/>
      <c r="F96" s="152"/>
      <c r="G96" s="152"/>
      <c r="H96" s="152"/>
      <c r="I96" s="152"/>
      <c r="J96" s="152"/>
      <c r="K96" s="152"/>
      <c r="L96" s="152"/>
      <c r="M96" s="152"/>
      <c r="N96" s="152"/>
      <c r="O96" s="152"/>
      <c r="P96" s="152"/>
      <c r="Q96" s="152"/>
      <c r="R96" s="152"/>
      <c r="S96" s="152"/>
      <c r="T96" s="152"/>
      <c r="U96" s="152"/>
      <c r="V96" s="152"/>
      <c r="W96" s="152"/>
      <c r="X96" s="152"/>
      <c r="Y96" s="594" t="s">
        <v>341</v>
      </c>
      <c r="Z96" s="594"/>
      <c r="AA96" s="594"/>
      <c r="AB96" s="594"/>
      <c r="AC96" s="594"/>
      <c r="AD96" s="594"/>
      <c r="AE96" s="594"/>
      <c r="AF96" s="594"/>
      <c r="AG96" s="594"/>
      <c r="AH96" s="594"/>
      <c r="AI96" s="594"/>
      <c r="AJ96" s="594"/>
      <c r="AK96" s="595"/>
    </row>
    <row r="97" spans="1:37" ht="12" customHeight="1">
      <c r="A97" s="1525"/>
      <c r="B97" s="151" t="s">
        <v>285</v>
      </c>
      <c r="C97" s="97" t="s">
        <v>342</v>
      </c>
      <c r="D97" s="81"/>
      <c r="E97" s="81"/>
      <c r="F97" s="81"/>
      <c r="G97" s="81"/>
      <c r="H97" s="81"/>
      <c r="I97" s="81"/>
      <c r="J97" s="81"/>
      <c r="K97" s="81"/>
      <c r="L97" s="81"/>
      <c r="M97" s="81"/>
      <c r="N97" s="81"/>
      <c r="O97" s="81"/>
      <c r="P97" s="81"/>
      <c r="Q97" s="81"/>
      <c r="R97" s="94"/>
      <c r="S97" s="94"/>
      <c r="T97" s="94"/>
      <c r="U97" s="94"/>
      <c r="V97" s="94"/>
      <c r="W97" s="94"/>
      <c r="X97" s="94"/>
      <c r="Y97" s="93"/>
      <c r="Z97" s="93"/>
      <c r="AA97" s="93"/>
      <c r="AB97" s="93"/>
      <c r="AC97" s="93"/>
      <c r="AD97" s="93"/>
      <c r="AE97" s="93"/>
      <c r="AF97" s="93"/>
      <c r="AH97" s="596"/>
      <c r="AI97" s="596"/>
      <c r="AK97" s="109"/>
    </row>
    <row r="98" spans="1:37" ht="24.75" customHeight="1">
      <c r="A98" s="1525"/>
      <c r="B98" s="81"/>
      <c r="C98" s="81"/>
      <c r="D98" s="81"/>
      <c r="E98" s="81"/>
      <c r="F98" s="81"/>
      <c r="G98" s="81"/>
      <c r="H98" s="81"/>
      <c r="I98" s="81"/>
      <c r="J98" s="81"/>
      <c r="K98" s="81"/>
      <c r="L98" s="81"/>
      <c r="M98" s="81"/>
      <c r="N98" s="81"/>
      <c r="O98" s="81"/>
      <c r="P98" s="1380" t="s">
        <v>343</v>
      </c>
      <c r="Q98" s="1380"/>
      <c r="R98" s="1380"/>
      <c r="S98" s="1380"/>
      <c r="T98" s="1380"/>
      <c r="U98" s="1380"/>
      <c r="V98" s="1380"/>
      <c r="W98" s="1526"/>
      <c r="X98" s="1526"/>
      <c r="Y98" s="1526"/>
      <c r="Z98" s="1526"/>
      <c r="AA98" s="1526"/>
      <c r="AB98" s="1526"/>
      <c r="AC98" s="1526"/>
      <c r="AD98" s="1526"/>
      <c r="AE98" s="1526"/>
      <c r="AF98" s="1526"/>
      <c r="AG98" s="1526"/>
      <c r="AH98" s="1527"/>
      <c r="AI98" s="1527"/>
      <c r="AJ98" s="1526"/>
      <c r="AK98" s="109"/>
    </row>
    <row r="99" spans="1:37" ht="5.0999999999999996" customHeight="1">
      <c r="A99" s="1528"/>
      <c r="B99" s="1529"/>
      <c r="C99" s="1529"/>
      <c r="D99" s="1529"/>
      <c r="E99" s="1529"/>
      <c r="F99" s="1529"/>
      <c r="G99" s="1529"/>
      <c r="H99" s="1529"/>
      <c r="I99" s="1529"/>
      <c r="J99" s="1529"/>
      <c r="K99" s="1529"/>
      <c r="L99" s="1529"/>
      <c r="M99" s="1529"/>
      <c r="N99" s="1529"/>
      <c r="O99" s="1529"/>
      <c r="P99" s="1529"/>
      <c r="Q99" s="1529"/>
      <c r="R99" s="1505"/>
      <c r="S99" s="1505"/>
      <c r="T99" s="1505"/>
      <c r="U99" s="1505"/>
      <c r="V99" s="1505"/>
      <c r="W99" s="1505"/>
      <c r="X99" s="1505"/>
      <c r="Y99" s="1505"/>
      <c r="Z99" s="1505"/>
      <c r="AA99" s="1505"/>
      <c r="AB99" s="1505"/>
      <c r="AC99" s="1505"/>
      <c r="AD99" s="1505"/>
      <c r="AE99" s="1505"/>
      <c r="AF99" s="1505"/>
      <c r="AG99" s="1505"/>
      <c r="AH99" s="1505"/>
      <c r="AI99" s="1505"/>
      <c r="AJ99" s="1505"/>
      <c r="AK99" s="1530"/>
    </row>
    <row r="100" spans="1:37">
      <c r="A100" s="110" t="s">
        <v>344</v>
      </c>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row>
    <row r="101" spans="1:37">
      <c r="A101" s="110"/>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c r="X101" s="110"/>
      <c r="Y101" s="110"/>
      <c r="Z101" s="110"/>
      <c r="AA101" s="110"/>
      <c r="AB101" s="110"/>
      <c r="AC101" s="110"/>
      <c r="AD101" s="110"/>
      <c r="AE101" s="110"/>
      <c r="AF101" s="110"/>
      <c r="AG101" s="110"/>
      <c r="AH101" s="110"/>
      <c r="AI101" s="110"/>
      <c r="AJ101" s="110"/>
    </row>
    <row r="102" spans="1:37">
      <c r="A102" s="110"/>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row>
    <row r="103" spans="1:37">
      <c r="A103" s="110"/>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row>
  </sheetData>
  <sheetProtection formatCells="0"/>
  <protectedRanges>
    <protectedRange sqref="AD9:AJ9 AB24:AK27 C30:AK44 E46:AK46 A47:AK48 AC64:AK66 S68:AK68 V69:AK69 S69:T69 P68:Q69 A68:K69 M68:N69 AK70 A70:F70" name="範囲1　編集可能"/>
    <protectedRange sqref="AB22:AK23" name="範囲1　編集可能_1"/>
    <protectedRange sqref="A67:X67 Z67:AK67" name="範囲1　編集可能_2"/>
    <protectedRange sqref="M70 O70:AJ70 H70:K70" name="範囲1　編集可能_3"/>
    <protectedRange sqref="G70" name="範囲1　編集可能_4"/>
    <protectedRange sqref="A83:AK95 P73 P71:U72 O74:U79 A71:N79 O71:O73 R73:S73 B96:B97 V71:AK79" name="範囲1　編集可能_5"/>
  </protectedRanges>
  <mergeCells count="156">
    <mergeCell ref="U91:Z91"/>
    <mergeCell ref="AA91:AK91"/>
    <mergeCell ref="C92:J92"/>
    <mergeCell ref="AA92:AK92"/>
    <mergeCell ref="J83:M83"/>
    <mergeCell ref="N83:AK83"/>
    <mergeCell ref="A92:A94"/>
    <mergeCell ref="C93:J93"/>
    <mergeCell ref="K93:P93"/>
    <mergeCell ref="Q93:T93"/>
    <mergeCell ref="U93:Z93"/>
    <mergeCell ref="AA93:AK93"/>
    <mergeCell ref="A91:B91"/>
    <mergeCell ref="C91:J91"/>
    <mergeCell ref="K91:P91"/>
    <mergeCell ref="Q91:T91"/>
    <mergeCell ref="C94:J94"/>
    <mergeCell ref="K94:P94"/>
    <mergeCell ref="Q94:T94"/>
    <mergeCell ref="U94:Z94"/>
    <mergeCell ref="AA94:AK94"/>
    <mergeCell ref="K92:P92"/>
    <mergeCell ref="Q92:T92"/>
    <mergeCell ref="U92:Z92"/>
    <mergeCell ref="K64:P64"/>
    <mergeCell ref="Q64:U64"/>
    <mergeCell ref="B63:J63"/>
    <mergeCell ref="K63:AB63"/>
    <mergeCell ref="AC63:AK63"/>
    <mergeCell ref="B64:J64"/>
    <mergeCell ref="H78:N78"/>
    <mergeCell ref="P78:W78"/>
    <mergeCell ref="Y78:Z78"/>
    <mergeCell ref="AA78:AJ78"/>
    <mergeCell ref="AD64:AK64"/>
    <mergeCell ref="B65:J65"/>
    <mergeCell ref="K65:P65"/>
    <mergeCell ref="Q65:U65"/>
    <mergeCell ref="V65:AB65"/>
    <mergeCell ref="AD65:AK65"/>
    <mergeCell ref="V64:AB64"/>
    <mergeCell ref="H76:N77"/>
    <mergeCell ref="R77:W77"/>
    <mergeCell ref="Y77:Z77"/>
    <mergeCell ref="AD66:AK66"/>
    <mergeCell ref="A67:F67"/>
    <mergeCell ref="AA77:AJ77"/>
    <mergeCell ref="A83:A90"/>
    <mergeCell ref="F83:I83"/>
    <mergeCell ref="B66:J66"/>
    <mergeCell ref="K66:P66"/>
    <mergeCell ref="Q66:U66"/>
    <mergeCell ref="V66:AB66"/>
    <mergeCell ref="J84:M86"/>
    <mergeCell ref="G76:G77"/>
    <mergeCell ref="N84:AK86"/>
    <mergeCell ref="A71:F79"/>
    <mergeCell ref="A68:F70"/>
    <mergeCell ref="A80:AK80"/>
    <mergeCell ref="B83:E83"/>
    <mergeCell ref="B84:E86"/>
    <mergeCell ref="F84:I86"/>
    <mergeCell ref="H75:AK75"/>
    <mergeCell ref="R76:W76"/>
    <mergeCell ref="Y76:Z76"/>
    <mergeCell ref="AA76:AJ76"/>
    <mergeCell ref="A51:F51"/>
    <mergeCell ref="G51:S51"/>
    <mergeCell ref="T51:AK51"/>
    <mergeCell ref="A52:F52"/>
    <mergeCell ref="G52:S52"/>
    <mergeCell ref="T52:AK52"/>
    <mergeCell ref="Q60:T61"/>
    <mergeCell ref="B60:P61"/>
    <mergeCell ref="A53:F53"/>
    <mergeCell ref="G53:S53"/>
    <mergeCell ref="T53:AK53"/>
    <mergeCell ref="A55:AK55"/>
    <mergeCell ref="A58:AK58"/>
    <mergeCell ref="B59:P59"/>
    <mergeCell ref="Q59:T59"/>
    <mergeCell ref="U59:AK59"/>
    <mergeCell ref="A59:A61"/>
    <mergeCell ref="U60:AK61"/>
    <mergeCell ref="AB27:AK27"/>
    <mergeCell ref="C29:AK29"/>
    <mergeCell ref="C30:AK34"/>
    <mergeCell ref="C35:AK39"/>
    <mergeCell ref="C40:AK44"/>
    <mergeCell ref="Q26:AA27"/>
    <mergeCell ref="I26:P27"/>
    <mergeCell ref="A50:F50"/>
    <mergeCell ref="G50:S50"/>
    <mergeCell ref="T50:AK50"/>
    <mergeCell ref="S18:Z18"/>
    <mergeCell ref="AC18:AJ18"/>
    <mergeCell ref="I24:P25"/>
    <mergeCell ref="Q22:AA23"/>
    <mergeCell ref="Q24:AA25"/>
    <mergeCell ref="B22:B23"/>
    <mergeCell ref="B24:B25"/>
    <mergeCell ref="A17:A27"/>
    <mergeCell ref="A29:A44"/>
    <mergeCell ref="AB20:AK20"/>
    <mergeCell ref="AB21:AK21"/>
    <mergeCell ref="D22:H22"/>
    <mergeCell ref="AB22:AK22"/>
    <mergeCell ref="D23:H23"/>
    <mergeCell ref="AB23:AK23"/>
    <mergeCell ref="D24:H24"/>
    <mergeCell ref="AB24:AK24"/>
    <mergeCell ref="B26:B27"/>
    <mergeCell ref="B30:B34"/>
    <mergeCell ref="B35:B39"/>
    <mergeCell ref="B40:B44"/>
    <mergeCell ref="D26:H26"/>
    <mergeCell ref="AB26:AK26"/>
    <mergeCell ref="D27:H27"/>
    <mergeCell ref="A1:D1"/>
    <mergeCell ref="E1:H1"/>
    <mergeCell ref="I1:L1"/>
    <mergeCell ref="M1:P1"/>
    <mergeCell ref="A7:AK7"/>
    <mergeCell ref="AA9:AC9"/>
    <mergeCell ref="AD9:AJ9"/>
    <mergeCell ref="B11:N11"/>
    <mergeCell ref="O11:S11"/>
    <mergeCell ref="T11:AK11"/>
    <mergeCell ref="A2:D5"/>
    <mergeCell ref="E2:H5"/>
    <mergeCell ref="I2:L5"/>
    <mergeCell ref="M2:P5"/>
    <mergeCell ref="Y96:AK96"/>
    <mergeCell ref="AH97:AI98"/>
    <mergeCell ref="P98:V98"/>
    <mergeCell ref="AL12:AL13"/>
    <mergeCell ref="A46:B48"/>
    <mergeCell ref="C46:AK48"/>
    <mergeCell ref="O12:S13"/>
    <mergeCell ref="A14:C15"/>
    <mergeCell ref="A11:A13"/>
    <mergeCell ref="B12:N13"/>
    <mergeCell ref="D14:AK14"/>
    <mergeCell ref="D15:AK15"/>
    <mergeCell ref="B17:R17"/>
    <mergeCell ref="S17:AK17"/>
    <mergeCell ref="AC19:AF19"/>
    <mergeCell ref="AH19:AI19"/>
    <mergeCell ref="B18:R19"/>
    <mergeCell ref="D25:H25"/>
    <mergeCell ref="AB25:AK25"/>
    <mergeCell ref="Q20:AA21"/>
    <mergeCell ref="C20:H21"/>
    <mergeCell ref="I20:P21"/>
    <mergeCell ref="I22:P23"/>
    <mergeCell ref="T12:AK13"/>
  </mergeCells>
  <phoneticPr fontId="70"/>
  <dataValidations count="3">
    <dataValidation type="list" allowBlank="1" showInputMessage="1" showErrorMessage="1" sqref="J67 AC67 Q67 S68:S69 P68:P69 M68:M70 Q70:Q71 W67 S71 G75:G78 R73 O77 O76:P76 X71 AE71 O73 B96:B97" xr:uid="{00000000-0002-0000-0700-000000000000}">
      <formula1>"□,☑"</formula1>
    </dataValidation>
    <dataValidation imeMode="halfKatakana" allowBlank="1" showInputMessage="1" showErrorMessage="1" sqref="AD9:AJ9" xr:uid="{148A1D11-459A-4D81-AB38-D6507D5905A6}"/>
    <dataValidation imeMode="on" allowBlank="1" showInputMessage="1" showErrorMessage="1" sqref="A46 C30:AK44 AB24:AK27" xr:uid="{7F423F02-1444-4AC4-9A20-9E187C727188}"/>
  </dataValidations>
  <pageMargins left="0.59055118110236227" right="0" top="0.35433070866141736" bottom="0.31496062992125984" header="0.11811023622047245" footer="0.11811023622047245"/>
  <pageSetup paperSize="9" scale="90" fitToWidth="0" fitToHeight="0" orientation="portrait" blackAndWhite="1" r:id="rId1"/>
  <headerFooter>
    <oddHeader>&amp;R別紙１</oddHeader>
  </headerFooter>
  <rowBreaks count="1" manualBreakCount="1">
    <brk id="53" max="36"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FCD45-5079-4769-9AB6-D69EA6993748}">
  <sheetPr>
    <tabColor theme="8" tint="0.79998168889431442"/>
    <pageSetUpPr fitToPage="1"/>
  </sheetPr>
  <dimension ref="A1:AE32"/>
  <sheetViews>
    <sheetView showGridLines="0" view="pageBreakPreview" zoomScaleNormal="85" zoomScaleSheetLayoutView="100" workbookViewId="0">
      <selection activeCell="AG19" sqref="AG19"/>
    </sheetView>
  </sheetViews>
  <sheetFormatPr defaultColWidth="9" defaultRowHeight="13.5"/>
  <cols>
    <col min="1" max="1" width="3.42578125" style="157" customWidth="1"/>
    <col min="2" max="2" width="5.85546875" style="157" customWidth="1"/>
    <col min="3" max="4" width="7" style="157" customWidth="1"/>
    <col min="5" max="5" width="3.42578125" style="157" customWidth="1"/>
    <col min="6" max="6" width="3" style="157" customWidth="1"/>
    <col min="7" max="7" width="3.140625" style="157" customWidth="1"/>
    <col min="8" max="8" width="3" style="157" customWidth="1"/>
    <col min="9" max="9" width="3.140625" style="157" customWidth="1"/>
    <col min="10" max="10" width="3" style="157" customWidth="1"/>
    <col min="11" max="11" width="3.5703125" style="157" customWidth="1"/>
    <col min="12" max="14" width="3.140625" style="157" customWidth="1"/>
    <col min="15" max="15" width="12.5703125" style="157" customWidth="1"/>
    <col min="16" max="16" width="4.85546875" style="157" customWidth="1"/>
    <col min="17" max="17" width="3.42578125" style="157" customWidth="1"/>
    <col min="18" max="18" width="7.42578125" style="157" customWidth="1"/>
    <col min="19" max="19" width="2.5703125" style="157" customWidth="1"/>
    <col min="20" max="20" width="5.5703125" style="157" customWidth="1"/>
    <col min="21" max="21" width="16.140625" style="157" customWidth="1"/>
    <col min="22" max="22" width="2.5703125" style="157" customWidth="1"/>
    <col min="23" max="23" width="3.42578125" style="157" customWidth="1"/>
    <col min="24" max="24" width="5.140625" style="157" customWidth="1"/>
    <col min="25" max="25" width="3.140625" style="157" customWidth="1"/>
    <col min="26" max="26" width="8.5703125" style="157" customWidth="1"/>
    <col min="27" max="27" width="3.140625" style="157" customWidth="1"/>
    <col min="28" max="28" width="1.5703125" style="157" customWidth="1"/>
    <col min="29" max="30" width="3.140625" style="157" customWidth="1"/>
    <col min="31" max="31" width="7.42578125" style="157" customWidth="1"/>
    <col min="32" max="16384" width="9" style="157"/>
  </cols>
  <sheetData>
    <row r="1" spans="1:31">
      <c r="A1" s="811" t="s">
        <v>345</v>
      </c>
      <c r="B1" s="811"/>
      <c r="C1" s="811"/>
      <c r="D1" s="811"/>
      <c r="E1" s="811"/>
      <c r="F1" s="811"/>
      <c r="G1" s="811"/>
      <c r="H1" s="812"/>
      <c r="I1" s="812"/>
      <c r="J1" s="812"/>
      <c r="K1" s="812"/>
      <c r="L1" s="812"/>
      <c r="M1" s="812"/>
      <c r="N1" s="812"/>
      <c r="O1" s="812"/>
      <c r="P1" s="812"/>
      <c r="Q1" s="812"/>
      <c r="R1" s="812"/>
    </row>
    <row r="3" spans="1:31" ht="19.350000000000001" customHeight="1">
      <c r="C3" s="158"/>
      <c r="K3" s="813" t="s">
        <v>346</v>
      </c>
      <c r="L3" s="813"/>
      <c r="M3" s="813"/>
      <c r="N3" s="813"/>
      <c r="O3" s="159" t="s">
        <v>347</v>
      </c>
      <c r="P3" s="813" t="s">
        <v>348</v>
      </c>
      <c r="Q3" s="813"/>
      <c r="R3" s="813"/>
      <c r="S3" s="813"/>
      <c r="T3" s="813"/>
      <c r="U3" s="813"/>
    </row>
    <row r="4" spans="1:31" ht="18.75">
      <c r="C4" s="158"/>
      <c r="K4" s="813"/>
      <c r="L4" s="813"/>
      <c r="M4" s="813"/>
      <c r="N4" s="813"/>
      <c r="O4" s="159" t="s">
        <v>349</v>
      </c>
      <c r="P4" s="813"/>
      <c r="Q4" s="813"/>
      <c r="R4" s="813"/>
      <c r="S4" s="813"/>
      <c r="T4" s="813"/>
      <c r="U4" s="813"/>
    </row>
    <row r="5" spans="1:31">
      <c r="W5" s="160"/>
      <c r="X5" s="160"/>
      <c r="Y5" s="160"/>
      <c r="Z5" s="816">
        <f>出張申請入力シート!O16</f>
        <v>0</v>
      </c>
      <c r="AA5" s="816"/>
      <c r="AB5" s="816"/>
      <c r="AC5" s="816"/>
      <c r="AD5" s="816"/>
      <c r="AE5" s="816"/>
    </row>
    <row r="6" spans="1:31" ht="6.75" customHeight="1"/>
    <row r="7" spans="1:31" s="161" customFormat="1" ht="24" customHeight="1">
      <c r="A7" s="316" t="s">
        <v>350</v>
      </c>
      <c r="B7" s="1531" t="str">
        <f>出張申請入力シート!B7&amp;" "&amp;出張申請入力シート!J7</f>
        <v xml:space="preserve"> </v>
      </c>
      <c r="C7" s="807"/>
      <c r="D7" s="807"/>
      <c r="E7" s="807"/>
      <c r="F7" s="807"/>
      <c r="G7" s="807"/>
      <c r="H7" s="807"/>
      <c r="I7" s="807"/>
      <c r="J7" s="807"/>
      <c r="K7" s="1532" t="s">
        <v>351</v>
      </c>
      <c r="L7" s="807">
        <f>出張申請入力シート!P7</f>
        <v>0</v>
      </c>
      <c r="M7" s="807"/>
      <c r="N7" s="807"/>
      <c r="O7" s="807"/>
      <c r="P7" s="807"/>
      <c r="Q7" s="1533" t="s">
        <v>352</v>
      </c>
      <c r="R7" s="1534">
        <f>出張申請入力シート!U7</f>
        <v>0</v>
      </c>
      <c r="S7" s="1535"/>
      <c r="T7" s="1535"/>
      <c r="U7" s="1535"/>
      <c r="V7" s="1535"/>
      <c r="W7" s="1535"/>
      <c r="X7" s="1535"/>
      <c r="Y7" s="1535"/>
      <c r="Z7" s="1536"/>
      <c r="AA7" s="1536"/>
      <c r="AB7" s="1536"/>
      <c r="AC7" s="1536"/>
      <c r="AD7" s="1536"/>
      <c r="AE7" s="1536"/>
    </row>
    <row r="8" spans="1:31" s="161" customFormat="1" ht="24.75" customHeight="1">
      <c r="A8" s="1537" t="s">
        <v>353</v>
      </c>
      <c r="B8" s="814"/>
      <c r="C8" s="1538"/>
      <c r="D8" s="1538"/>
      <c r="E8" s="1538"/>
      <c r="F8" s="1538"/>
      <c r="G8" s="1538"/>
      <c r="H8" s="1538"/>
      <c r="I8" s="1538"/>
      <c r="J8" s="1538"/>
      <c r="K8" s="815"/>
      <c r="L8" s="1538"/>
      <c r="M8" s="1538"/>
      <c r="N8" s="1538"/>
      <c r="O8" s="1538"/>
      <c r="P8" s="1538"/>
      <c r="Q8" s="317" t="s">
        <v>354</v>
      </c>
      <c r="R8" s="1534"/>
      <c r="S8" s="1535"/>
      <c r="T8" s="1535"/>
      <c r="U8" s="1535"/>
      <c r="V8" s="1535"/>
      <c r="W8" s="1535"/>
      <c r="X8" s="1535"/>
      <c r="Y8" s="1535"/>
      <c r="Z8" s="1536"/>
      <c r="AA8" s="1536"/>
      <c r="AB8" s="1536"/>
      <c r="AC8" s="1536"/>
      <c r="AD8" s="1536"/>
      <c r="AE8" s="1536"/>
    </row>
    <row r="9" spans="1:31" s="161" customFormat="1" ht="12" customHeight="1"/>
    <row r="10" spans="1:31" s="161" customFormat="1" ht="24.75" customHeight="1">
      <c r="A10" s="806" t="s">
        <v>355</v>
      </c>
      <c r="B10" s="1539"/>
      <c r="C10" s="770" t="s">
        <v>356</v>
      </c>
      <c r="D10" s="770"/>
      <c r="E10" s="1531" t="s">
        <v>357</v>
      </c>
      <c r="F10" s="807"/>
      <c r="G10" s="807"/>
      <c r="H10" s="807"/>
      <c r="I10" s="807"/>
      <c r="J10" s="808"/>
      <c r="K10" s="770" t="s">
        <v>358</v>
      </c>
      <c r="L10" s="770"/>
      <c r="M10" s="770"/>
      <c r="N10" s="770"/>
      <c r="O10" s="770" t="s">
        <v>359</v>
      </c>
      <c r="P10" s="770"/>
      <c r="Q10" s="1531" t="s">
        <v>360</v>
      </c>
      <c r="R10" s="807"/>
      <c r="S10" s="807"/>
      <c r="T10" s="807"/>
      <c r="U10" s="807"/>
      <c r="V10" s="808"/>
      <c r="W10" s="770" t="s">
        <v>361</v>
      </c>
      <c r="X10" s="770"/>
      <c r="Y10" s="770"/>
      <c r="Z10" s="770"/>
      <c r="AA10" s="770"/>
      <c r="AB10" s="770" t="s">
        <v>362</v>
      </c>
      <c r="AC10" s="770"/>
      <c r="AD10" s="770"/>
      <c r="AE10" s="771"/>
    </row>
    <row r="11" spans="1:31" s="161" customFormat="1" ht="24.75" customHeight="1">
      <c r="A11" s="745" t="s">
        <v>363</v>
      </c>
      <c r="B11" s="746"/>
      <c r="C11" s="772"/>
      <c r="D11" s="772"/>
      <c r="E11" s="809"/>
      <c r="F11" s="810"/>
      <c r="G11" s="810"/>
      <c r="H11" s="810"/>
      <c r="I11" s="810"/>
      <c r="J11" s="746"/>
      <c r="K11" s="747"/>
      <c r="L11" s="747"/>
      <c r="M11" s="747"/>
      <c r="N11" s="747"/>
      <c r="O11" s="772"/>
      <c r="P11" s="772"/>
      <c r="Q11" s="809"/>
      <c r="R11" s="810"/>
      <c r="S11" s="810"/>
      <c r="T11" s="810"/>
      <c r="U11" s="810"/>
      <c r="V11" s="746"/>
      <c r="W11" s="772" t="s">
        <v>364</v>
      </c>
      <c r="X11" s="772"/>
      <c r="Y11" s="772"/>
      <c r="Z11" s="772" t="s">
        <v>365</v>
      </c>
      <c r="AA11" s="772"/>
      <c r="AB11" s="772"/>
      <c r="AC11" s="772"/>
      <c r="AD11" s="772"/>
      <c r="AE11" s="773"/>
    </row>
    <row r="12" spans="1:31" s="161" customFormat="1" ht="24" customHeight="1">
      <c r="A12" s="743"/>
      <c r="B12" s="744"/>
      <c r="C12" s="747"/>
      <c r="D12" s="747"/>
      <c r="E12" s="779">
        <f>出張申請入力シート!$H$5</f>
        <v>0</v>
      </c>
      <c r="F12" s="780"/>
      <c r="G12" s="780"/>
      <c r="H12" s="780"/>
      <c r="I12" s="780"/>
      <c r="J12" s="780"/>
      <c r="K12" s="753" t="str">
        <f>IF(出張申請入力シート!$H$19="","",出張申請入力シート!$H$19)</f>
        <v/>
      </c>
      <c r="L12" s="754"/>
      <c r="M12" s="754"/>
      <c r="N12" s="755"/>
      <c r="O12" s="756" t="str">
        <f>IF(出張申請入力シート!$H$20="","",出張申請入力シート!$H$20)</f>
        <v/>
      </c>
      <c r="P12" s="757"/>
      <c r="Q12" s="756" t="str">
        <f>IF(出張申請入力シート!$H$21="","",出張申請入力シート!$H$21)</f>
        <v/>
      </c>
      <c r="R12" s="762"/>
      <c r="S12" s="762"/>
      <c r="T12" s="762"/>
      <c r="U12" s="762"/>
      <c r="V12" s="757"/>
      <c r="W12" s="764"/>
      <c r="X12" s="765"/>
      <c r="Y12" s="768" t="s">
        <v>366</v>
      </c>
      <c r="Z12" s="764"/>
      <c r="AA12" s="768" t="s">
        <v>366</v>
      </c>
      <c r="AB12" s="737"/>
      <c r="AC12" s="738"/>
      <c r="AD12" s="738"/>
      <c r="AE12" s="739"/>
    </row>
    <row r="13" spans="1:31" s="161" customFormat="1" ht="24" customHeight="1">
      <c r="A13" s="745"/>
      <c r="B13" s="746"/>
      <c r="C13" s="748"/>
      <c r="D13" s="748"/>
      <c r="E13" s="781"/>
      <c r="F13" s="782"/>
      <c r="G13" s="782"/>
      <c r="H13" s="782"/>
      <c r="I13" s="782"/>
      <c r="J13" s="782"/>
      <c r="K13" s="173" t="s">
        <v>253</v>
      </c>
      <c r="L13" s="760" t="str">
        <f>IF(出張申請入力シート!$O$19="","",出張申請入力シート!$O$19)</f>
        <v/>
      </c>
      <c r="M13" s="760"/>
      <c r="N13" s="761"/>
      <c r="O13" s="758"/>
      <c r="P13" s="759"/>
      <c r="Q13" s="758"/>
      <c r="R13" s="763"/>
      <c r="S13" s="763"/>
      <c r="T13" s="763"/>
      <c r="U13" s="763"/>
      <c r="V13" s="759"/>
      <c r="W13" s="766"/>
      <c r="X13" s="767"/>
      <c r="Y13" s="769"/>
      <c r="Z13" s="766"/>
      <c r="AA13" s="769"/>
      <c r="AB13" s="740"/>
      <c r="AC13" s="741"/>
      <c r="AD13" s="741"/>
      <c r="AE13" s="742"/>
    </row>
    <row r="14" spans="1:31" s="161" customFormat="1" ht="24" customHeight="1">
      <c r="A14" s="743"/>
      <c r="B14" s="744"/>
      <c r="C14" s="747"/>
      <c r="D14" s="747"/>
      <c r="E14" s="749" t="s">
        <v>367</v>
      </c>
      <c r="F14" s="750"/>
      <c r="G14" s="750"/>
      <c r="H14" s="750"/>
      <c r="I14" s="750"/>
      <c r="J14" s="750"/>
      <c r="K14" s="753" t="str">
        <f>IF(出張申請入力シート!$H$25="","",出張申請入力シート!$H$25)</f>
        <v/>
      </c>
      <c r="L14" s="754"/>
      <c r="M14" s="754"/>
      <c r="N14" s="755"/>
      <c r="O14" s="756" t="str">
        <f>IF(出張申請入力シート!$H$26="","",出張申請入力シート!$H$26)</f>
        <v/>
      </c>
      <c r="P14" s="757"/>
      <c r="Q14" s="756" t="str">
        <f>IF(出張申請入力シート!$H$27="","",出張申請入力シート!$H$27)</f>
        <v/>
      </c>
      <c r="R14" s="762"/>
      <c r="S14" s="762"/>
      <c r="T14" s="762"/>
      <c r="U14" s="762"/>
      <c r="V14" s="757"/>
      <c r="W14" s="764"/>
      <c r="X14" s="765"/>
      <c r="Y14" s="768" t="s">
        <v>366</v>
      </c>
      <c r="Z14" s="764"/>
      <c r="AA14" s="768" t="s">
        <v>366</v>
      </c>
      <c r="AB14" s="737"/>
      <c r="AC14" s="738"/>
      <c r="AD14" s="738"/>
      <c r="AE14" s="739"/>
    </row>
    <row r="15" spans="1:31" s="161" customFormat="1" ht="24" customHeight="1">
      <c r="A15" s="745"/>
      <c r="B15" s="746"/>
      <c r="C15" s="748"/>
      <c r="D15" s="748"/>
      <c r="E15" s="751"/>
      <c r="F15" s="752"/>
      <c r="G15" s="752"/>
      <c r="H15" s="752"/>
      <c r="I15" s="752"/>
      <c r="J15" s="752"/>
      <c r="K15" s="173" t="s">
        <v>253</v>
      </c>
      <c r="L15" s="760" t="str">
        <f>IF(出張申請入力シート!$O$25="","",出張申請入力シート!$O$25)</f>
        <v/>
      </c>
      <c r="M15" s="760"/>
      <c r="N15" s="761"/>
      <c r="O15" s="758"/>
      <c r="P15" s="759"/>
      <c r="Q15" s="758"/>
      <c r="R15" s="763"/>
      <c r="S15" s="763"/>
      <c r="T15" s="763"/>
      <c r="U15" s="763"/>
      <c r="V15" s="759"/>
      <c r="W15" s="766"/>
      <c r="X15" s="767"/>
      <c r="Y15" s="769"/>
      <c r="Z15" s="766"/>
      <c r="AA15" s="769"/>
      <c r="AB15" s="740"/>
      <c r="AC15" s="741"/>
      <c r="AD15" s="741"/>
      <c r="AE15" s="742"/>
    </row>
    <row r="16" spans="1:31" s="161" customFormat="1" ht="24" customHeight="1">
      <c r="A16" s="743"/>
      <c r="B16" s="744"/>
      <c r="C16" s="747"/>
      <c r="D16" s="747"/>
      <c r="E16" s="749" t="s">
        <v>367</v>
      </c>
      <c r="F16" s="750"/>
      <c r="G16" s="750"/>
      <c r="H16" s="750"/>
      <c r="I16" s="750"/>
      <c r="J16" s="750"/>
      <c r="K16" s="753" t="str">
        <f>IF(出張申請入力シート!$H$31="","",出張申請入力シート!$H$31)</f>
        <v/>
      </c>
      <c r="L16" s="754"/>
      <c r="M16" s="754"/>
      <c r="N16" s="755"/>
      <c r="O16" s="756" t="str">
        <f>IF(出張申請入力シート!$H$32="","",出張申請入力シート!$H$32)</f>
        <v/>
      </c>
      <c r="P16" s="757"/>
      <c r="Q16" s="756" t="str">
        <f>IF(出張申請入力シート!$H$33="","",出張申請入力シート!$H$33)</f>
        <v/>
      </c>
      <c r="R16" s="762"/>
      <c r="S16" s="762"/>
      <c r="T16" s="762"/>
      <c r="U16" s="762"/>
      <c r="V16" s="757"/>
      <c r="W16" s="764"/>
      <c r="X16" s="765"/>
      <c r="Y16" s="768" t="s">
        <v>366</v>
      </c>
      <c r="Z16" s="764"/>
      <c r="AA16" s="768" t="s">
        <v>366</v>
      </c>
      <c r="AB16" s="737"/>
      <c r="AC16" s="738"/>
      <c r="AD16" s="738"/>
      <c r="AE16" s="739"/>
    </row>
    <row r="17" spans="1:31" s="161" customFormat="1" ht="24" customHeight="1">
      <c r="A17" s="745"/>
      <c r="B17" s="746"/>
      <c r="C17" s="748"/>
      <c r="D17" s="748"/>
      <c r="E17" s="751"/>
      <c r="F17" s="752"/>
      <c r="G17" s="752"/>
      <c r="H17" s="752"/>
      <c r="I17" s="752"/>
      <c r="J17" s="752"/>
      <c r="K17" s="173" t="s">
        <v>253</v>
      </c>
      <c r="L17" s="760" t="str">
        <f>IF(出張申請入力シート!$O$31="","",出張申請入力シート!$O$31)</f>
        <v/>
      </c>
      <c r="M17" s="760"/>
      <c r="N17" s="761"/>
      <c r="O17" s="758"/>
      <c r="P17" s="759"/>
      <c r="Q17" s="758"/>
      <c r="R17" s="763"/>
      <c r="S17" s="763"/>
      <c r="T17" s="763"/>
      <c r="U17" s="763"/>
      <c r="V17" s="759"/>
      <c r="W17" s="766"/>
      <c r="X17" s="767"/>
      <c r="Y17" s="769"/>
      <c r="Z17" s="766"/>
      <c r="AA17" s="769"/>
      <c r="AB17" s="740"/>
      <c r="AC17" s="741"/>
      <c r="AD17" s="741"/>
      <c r="AE17" s="742"/>
    </row>
    <row r="18" spans="1:31" s="161" customFormat="1" ht="48.95" customHeight="1">
      <c r="A18" s="786"/>
      <c r="B18" s="787"/>
      <c r="C18" s="162"/>
      <c r="D18" s="162"/>
      <c r="E18" s="165"/>
      <c r="F18" s="166" t="s">
        <v>368</v>
      </c>
      <c r="G18" s="166"/>
      <c r="H18" s="166" t="s">
        <v>368</v>
      </c>
      <c r="I18" s="166"/>
      <c r="J18" s="166" t="s">
        <v>368</v>
      </c>
      <c r="K18" s="172"/>
      <c r="L18" s="191" t="s">
        <v>368</v>
      </c>
      <c r="M18" s="191"/>
      <c r="N18" s="191" t="s">
        <v>368</v>
      </c>
      <c r="O18" s="788"/>
      <c r="P18" s="789"/>
      <c r="Q18" s="790"/>
      <c r="R18" s="791"/>
      <c r="S18" s="791"/>
      <c r="T18" s="791"/>
      <c r="U18" s="791"/>
      <c r="V18" s="787"/>
      <c r="W18" s="792"/>
      <c r="X18" s="793"/>
      <c r="Y18" s="164" t="s">
        <v>366</v>
      </c>
      <c r="Z18" s="163"/>
      <c r="AA18" s="164" t="s">
        <v>366</v>
      </c>
      <c r="AB18" s="783"/>
      <c r="AC18" s="784"/>
      <c r="AD18" s="784"/>
      <c r="AE18" s="785"/>
    </row>
    <row r="19" spans="1:31" s="161" customFormat="1" ht="48.95" customHeight="1">
      <c r="A19" s="786"/>
      <c r="B19" s="787"/>
      <c r="C19" s="162"/>
      <c r="D19" s="162"/>
      <c r="E19" s="165"/>
      <c r="F19" s="166" t="s">
        <v>368</v>
      </c>
      <c r="G19" s="166"/>
      <c r="H19" s="166" t="s">
        <v>368</v>
      </c>
      <c r="I19" s="166"/>
      <c r="J19" s="166" t="s">
        <v>368</v>
      </c>
      <c r="K19" s="165"/>
      <c r="L19" s="166" t="s">
        <v>368</v>
      </c>
      <c r="M19" s="166"/>
      <c r="N19" s="166" t="s">
        <v>368</v>
      </c>
      <c r="O19" s="788"/>
      <c r="P19" s="789"/>
      <c r="Q19" s="790"/>
      <c r="R19" s="791"/>
      <c r="S19" s="791"/>
      <c r="T19" s="791"/>
      <c r="U19" s="791"/>
      <c r="V19" s="787"/>
      <c r="W19" s="792"/>
      <c r="X19" s="793"/>
      <c r="Y19" s="164" t="s">
        <v>366</v>
      </c>
      <c r="Z19" s="163"/>
      <c r="AA19" s="164" t="s">
        <v>366</v>
      </c>
      <c r="AB19" s="783"/>
      <c r="AC19" s="784"/>
      <c r="AD19" s="784"/>
      <c r="AE19" s="785"/>
    </row>
    <row r="20" spans="1:31" s="161" customFormat="1" ht="48.95" customHeight="1">
      <c r="A20" s="794"/>
      <c r="B20" s="795"/>
      <c r="C20" s="167"/>
      <c r="D20" s="167"/>
      <c r="E20" s="168"/>
      <c r="F20" s="192" t="s">
        <v>368</v>
      </c>
      <c r="G20" s="192"/>
      <c r="H20" s="192" t="s">
        <v>368</v>
      </c>
      <c r="I20" s="192"/>
      <c r="J20" s="169" t="s">
        <v>368</v>
      </c>
      <c r="K20" s="168"/>
      <c r="L20" s="192" t="s">
        <v>368</v>
      </c>
      <c r="M20" s="192"/>
      <c r="N20" s="169" t="s">
        <v>368</v>
      </c>
      <c r="O20" s="796"/>
      <c r="P20" s="797"/>
      <c r="Q20" s="798"/>
      <c r="R20" s="799"/>
      <c r="S20" s="799"/>
      <c r="T20" s="799"/>
      <c r="U20" s="799"/>
      <c r="V20" s="800"/>
      <c r="W20" s="801"/>
      <c r="X20" s="802"/>
      <c r="Y20" s="171" t="s">
        <v>366</v>
      </c>
      <c r="Z20" s="170"/>
      <c r="AA20" s="171" t="s">
        <v>366</v>
      </c>
      <c r="AB20" s="803"/>
      <c r="AC20" s="804"/>
      <c r="AD20" s="804"/>
      <c r="AE20" s="805"/>
    </row>
    <row r="22" spans="1:31" ht="12.95" customHeight="1">
      <c r="A22" s="774" t="s">
        <v>369</v>
      </c>
      <c r="B22" s="775"/>
      <c r="C22" s="775"/>
      <c r="D22" s="775"/>
      <c r="E22" s="775"/>
      <c r="F22" s="775"/>
      <c r="G22" s="775"/>
      <c r="H22" s="775"/>
      <c r="I22" s="775"/>
      <c r="J22" s="775"/>
      <c r="K22" s="775"/>
      <c r="L22" s="775"/>
      <c r="M22" s="775"/>
      <c r="N22" s="775"/>
      <c r="O22" s="775"/>
      <c r="P22" s="775"/>
      <c r="Q22" s="775"/>
      <c r="R22" s="775"/>
      <c r="S22" s="775"/>
      <c r="T22" s="775"/>
      <c r="U22" s="775"/>
      <c r="W22" s="1540" t="s">
        <v>370</v>
      </c>
      <c r="X22" s="1540"/>
      <c r="Y22" s="1540"/>
      <c r="Z22" s="1540"/>
      <c r="AA22" s="1540"/>
      <c r="AB22" s="1536"/>
      <c r="AC22" s="1536"/>
      <c r="AD22" s="1536"/>
      <c r="AE22" s="1536"/>
    </row>
    <row r="23" spans="1:31" ht="12.95" customHeight="1">
      <c r="A23" s="774"/>
      <c r="B23" s="775"/>
      <c r="C23" s="775"/>
      <c r="D23" s="775"/>
      <c r="E23" s="775"/>
      <c r="F23" s="775"/>
      <c r="G23" s="775"/>
      <c r="H23" s="775"/>
      <c r="I23" s="775"/>
      <c r="J23" s="775"/>
      <c r="K23" s="775"/>
      <c r="L23" s="775"/>
      <c r="M23" s="775"/>
      <c r="N23" s="775"/>
      <c r="O23" s="775"/>
      <c r="P23" s="775"/>
      <c r="Q23" s="775"/>
      <c r="R23" s="775"/>
      <c r="S23" s="775"/>
      <c r="T23" s="775"/>
      <c r="U23" s="775"/>
      <c r="W23" s="1540" t="str">
        <f>出張申請入力シート!$B$12&amp;"　"&amp;出張申請入力シート!$U$12</f>
        <v>基本研究費　</v>
      </c>
      <c r="X23" s="1536"/>
      <c r="Y23" s="1536"/>
      <c r="Z23" s="1536"/>
      <c r="AA23" s="1536"/>
      <c r="AB23" s="1536"/>
      <c r="AC23" s="1536"/>
      <c r="AD23" s="1536"/>
      <c r="AE23" s="1536"/>
    </row>
    <row r="24" spans="1:31" ht="12.95" customHeight="1">
      <c r="A24" s="774"/>
      <c r="B24" s="775"/>
      <c r="C24" s="775"/>
      <c r="D24" s="775"/>
      <c r="E24" s="775"/>
      <c r="F24" s="775"/>
      <c r="G24" s="775"/>
      <c r="H24" s="775"/>
      <c r="I24" s="775"/>
      <c r="J24" s="775"/>
      <c r="K24" s="775"/>
      <c r="L24" s="775"/>
      <c r="M24" s="775"/>
      <c r="N24" s="775"/>
      <c r="O24" s="775"/>
      <c r="P24" s="775"/>
      <c r="Q24" s="775"/>
      <c r="R24" s="775"/>
      <c r="S24" s="775"/>
      <c r="T24" s="775"/>
      <c r="U24" s="775"/>
      <c r="W24" s="1536"/>
      <c r="X24" s="1536"/>
      <c r="Y24" s="1536"/>
      <c r="Z24" s="1536"/>
      <c r="AA24" s="1536"/>
      <c r="AB24" s="1536"/>
      <c r="AC24" s="1536"/>
      <c r="AD24" s="1536"/>
      <c r="AE24" s="1536"/>
    </row>
    <row r="25" spans="1:31">
      <c r="A25" s="775"/>
      <c r="B25" s="775"/>
      <c r="C25" s="775"/>
      <c r="D25" s="775"/>
      <c r="E25" s="775"/>
      <c r="F25" s="775"/>
      <c r="G25" s="775"/>
      <c r="H25" s="775"/>
      <c r="I25" s="775"/>
      <c r="J25" s="775"/>
      <c r="K25" s="775"/>
      <c r="L25" s="775"/>
      <c r="M25" s="775"/>
      <c r="N25" s="775"/>
      <c r="O25" s="775"/>
      <c r="P25" s="775"/>
      <c r="Q25" s="775"/>
      <c r="R25" s="775"/>
      <c r="S25" s="775"/>
      <c r="T25" s="775"/>
      <c r="U25" s="775"/>
      <c r="W25" s="1541"/>
      <c r="X25" s="1541"/>
      <c r="Y25" s="1541"/>
      <c r="Z25" s="1541"/>
      <c r="AA25" s="1541"/>
      <c r="AB25" s="1541"/>
      <c r="AC25" s="1541"/>
      <c r="AD25" s="1541"/>
      <c r="AE25" s="1541"/>
    </row>
    <row r="26" spans="1:31">
      <c r="A26" s="775"/>
      <c r="B26" s="775"/>
      <c r="C26" s="775"/>
      <c r="D26" s="775"/>
      <c r="E26" s="775"/>
      <c r="F26" s="775"/>
      <c r="G26" s="775"/>
      <c r="H26" s="775"/>
      <c r="I26" s="775"/>
      <c r="J26" s="775"/>
      <c r="K26" s="775"/>
      <c r="L26" s="775"/>
      <c r="M26" s="775"/>
      <c r="N26" s="775"/>
      <c r="O26" s="775"/>
      <c r="P26" s="775"/>
      <c r="Q26" s="775"/>
      <c r="R26" s="775"/>
      <c r="S26" s="775"/>
      <c r="T26" s="775"/>
      <c r="U26" s="775"/>
      <c r="W26" s="1541"/>
      <c r="X26" s="1541"/>
      <c r="Y26" s="1541"/>
      <c r="Z26" s="1541"/>
      <c r="AA26" s="1541"/>
      <c r="AB26" s="1541"/>
      <c r="AC26" s="1541"/>
      <c r="AD26" s="1541"/>
      <c r="AE26" s="1541"/>
    </row>
    <row r="27" spans="1:31" ht="12.95" customHeight="1">
      <c r="A27" s="775"/>
      <c r="B27" s="775"/>
      <c r="C27" s="775"/>
      <c r="D27" s="775"/>
      <c r="E27" s="775"/>
      <c r="F27" s="775"/>
      <c r="G27" s="775"/>
      <c r="H27" s="775"/>
      <c r="I27" s="775"/>
      <c r="J27" s="775"/>
      <c r="K27" s="775"/>
      <c r="L27" s="775"/>
      <c r="M27" s="775"/>
      <c r="N27" s="775"/>
      <c r="O27" s="775"/>
      <c r="P27" s="775"/>
      <c r="Q27" s="775"/>
      <c r="R27" s="775"/>
      <c r="S27" s="775"/>
      <c r="T27" s="775"/>
      <c r="U27" s="775"/>
      <c r="W27" s="1542" t="s">
        <v>371</v>
      </c>
      <c r="X27" s="1542"/>
      <c r="Y27" s="1542"/>
      <c r="Z27" s="1542"/>
      <c r="AA27" s="776" t="str" cm="1">
        <f t="array" ref="AA27">_xlfn.IFS(出張申請入力シート!$F$39="なし"," 無 ・ 全額 ・ 一部",出張申請入力シート!$F$39="一部支給","一部 ・ 無 ・ 全額",出張申請入力シート!$F$39="全額支給","全額 ・ 無 ・ 一部")</f>
        <v xml:space="preserve"> 無 ・ 全額 ・ 一部</v>
      </c>
      <c r="AB27" s="777"/>
      <c r="AC27" s="777"/>
      <c r="AD27" s="777"/>
      <c r="AE27" s="778"/>
    </row>
    <row r="28" spans="1:31">
      <c r="A28" s="775"/>
      <c r="B28" s="775"/>
      <c r="C28" s="775"/>
      <c r="D28" s="775"/>
      <c r="E28" s="775"/>
      <c r="F28" s="775"/>
      <c r="G28" s="775"/>
      <c r="H28" s="775"/>
      <c r="I28" s="775"/>
      <c r="J28" s="775"/>
      <c r="K28" s="775"/>
      <c r="L28" s="775"/>
      <c r="M28" s="775"/>
      <c r="N28" s="775"/>
      <c r="O28" s="775"/>
      <c r="P28" s="775"/>
      <c r="Q28" s="775"/>
      <c r="R28" s="775"/>
      <c r="S28" s="775"/>
      <c r="T28" s="775"/>
      <c r="U28" s="775"/>
      <c r="W28" s="1542"/>
      <c r="X28" s="1542"/>
      <c r="Y28" s="1542"/>
      <c r="Z28" s="1542"/>
      <c r="AA28" s="1543"/>
      <c r="AB28" s="1544"/>
      <c r="AC28" s="1544"/>
      <c r="AD28" s="1544"/>
      <c r="AE28" s="1545"/>
    </row>
    <row r="29" spans="1:31">
      <c r="A29" s="775"/>
      <c r="B29" s="775"/>
      <c r="C29" s="775"/>
      <c r="D29" s="775"/>
      <c r="E29" s="775"/>
      <c r="F29" s="775"/>
      <c r="G29" s="775"/>
      <c r="H29" s="775"/>
      <c r="I29" s="775"/>
      <c r="J29" s="775"/>
      <c r="K29" s="775"/>
      <c r="L29" s="775"/>
      <c r="M29" s="775"/>
      <c r="N29" s="775"/>
      <c r="O29" s="775"/>
      <c r="P29" s="775"/>
      <c r="Q29" s="775"/>
      <c r="R29" s="775"/>
      <c r="S29" s="775"/>
      <c r="T29" s="775"/>
      <c r="U29" s="775"/>
    </row>
    <row r="30" spans="1:31">
      <c r="A30" s="775"/>
      <c r="B30" s="775"/>
      <c r="C30" s="775"/>
      <c r="D30" s="775"/>
      <c r="E30" s="775"/>
      <c r="F30" s="775"/>
      <c r="G30" s="775"/>
      <c r="H30" s="775"/>
      <c r="I30" s="775"/>
      <c r="J30" s="775"/>
      <c r="K30" s="775"/>
      <c r="L30" s="775"/>
      <c r="M30" s="775"/>
      <c r="N30" s="775"/>
      <c r="O30" s="775"/>
      <c r="P30" s="775"/>
      <c r="Q30" s="775"/>
      <c r="R30" s="775"/>
      <c r="S30" s="775"/>
      <c r="T30" s="775"/>
      <c r="U30" s="775"/>
    </row>
    <row r="31" spans="1:31">
      <c r="A31" s="775"/>
      <c r="B31" s="775"/>
      <c r="C31" s="775"/>
      <c r="D31" s="775"/>
      <c r="E31" s="775"/>
      <c r="F31" s="775"/>
      <c r="G31" s="775"/>
      <c r="H31" s="775"/>
      <c r="I31" s="775"/>
      <c r="J31" s="775"/>
      <c r="K31" s="775"/>
      <c r="L31" s="775"/>
      <c r="M31" s="775"/>
      <c r="N31" s="775"/>
      <c r="O31" s="775"/>
      <c r="P31" s="775"/>
      <c r="Q31" s="775"/>
      <c r="R31" s="775"/>
      <c r="S31" s="775"/>
      <c r="T31" s="775"/>
      <c r="U31" s="775"/>
    </row>
    <row r="32" spans="1:31" ht="48" customHeight="1">
      <c r="A32" s="775"/>
      <c r="B32" s="775"/>
      <c r="C32" s="775"/>
      <c r="D32" s="775"/>
      <c r="E32" s="775"/>
      <c r="F32" s="775"/>
      <c r="G32" s="775"/>
      <c r="H32" s="775"/>
      <c r="I32" s="775"/>
      <c r="J32" s="775"/>
      <c r="K32" s="775"/>
      <c r="L32" s="775"/>
      <c r="M32" s="775"/>
      <c r="N32" s="775"/>
      <c r="O32" s="775"/>
      <c r="P32" s="775"/>
      <c r="Q32" s="775"/>
      <c r="R32" s="775"/>
      <c r="S32" s="775"/>
      <c r="T32" s="775"/>
      <c r="U32" s="775"/>
    </row>
  </sheetData>
  <mergeCells count="79">
    <mergeCell ref="A1:G1"/>
    <mergeCell ref="H1:R1"/>
    <mergeCell ref="K3:N4"/>
    <mergeCell ref="P3:U4"/>
    <mergeCell ref="B7:J8"/>
    <mergeCell ref="K7:K8"/>
    <mergeCell ref="L7:P8"/>
    <mergeCell ref="R7:AE8"/>
    <mergeCell ref="Z5:AE5"/>
    <mergeCell ref="Z11:AA11"/>
    <mergeCell ref="A10:B10"/>
    <mergeCell ref="C10:D11"/>
    <mergeCell ref="E10:J11"/>
    <mergeCell ref="K10:N11"/>
    <mergeCell ref="O10:P11"/>
    <mergeCell ref="Q10:V11"/>
    <mergeCell ref="W10:AA10"/>
    <mergeCell ref="A20:B20"/>
    <mergeCell ref="O20:P20"/>
    <mergeCell ref="Q20:V20"/>
    <mergeCell ref="W20:X20"/>
    <mergeCell ref="AB20:AE20"/>
    <mergeCell ref="AB19:AE19"/>
    <mergeCell ref="A18:B18"/>
    <mergeCell ref="O18:P18"/>
    <mergeCell ref="Q18:V18"/>
    <mergeCell ref="W18:X18"/>
    <mergeCell ref="AB18:AE18"/>
    <mergeCell ref="A19:B19"/>
    <mergeCell ref="O19:P19"/>
    <mergeCell ref="Q19:V19"/>
    <mergeCell ref="W19:X19"/>
    <mergeCell ref="AB10:AE11"/>
    <mergeCell ref="A11:B11"/>
    <mergeCell ref="W11:Y11"/>
    <mergeCell ref="A22:U32"/>
    <mergeCell ref="W22:AE22"/>
    <mergeCell ref="W23:AE26"/>
    <mergeCell ref="W27:Z28"/>
    <mergeCell ref="AA27:AE28"/>
    <mergeCell ref="Q12:V13"/>
    <mergeCell ref="O12:P13"/>
    <mergeCell ref="D12:D13"/>
    <mergeCell ref="C12:C13"/>
    <mergeCell ref="A12:B13"/>
    <mergeCell ref="E12:J13"/>
    <mergeCell ref="L13:N13"/>
    <mergeCell ref="AB12:AE13"/>
    <mergeCell ref="AA12:AA13"/>
    <mergeCell ref="Z12:Z13"/>
    <mergeCell ref="Y12:Y13"/>
    <mergeCell ref="W12:X13"/>
    <mergeCell ref="A14:B15"/>
    <mergeCell ref="C14:C15"/>
    <mergeCell ref="D14:D15"/>
    <mergeCell ref="W14:X15"/>
    <mergeCell ref="Y14:Y15"/>
    <mergeCell ref="AA14:AA15"/>
    <mergeCell ref="K12:N12"/>
    <mergeCell ref="AB14:AE15"/>
    <mergeCell ref="E14:J15"/>
    <mergeCell ref="K14:N14"/>
    <mergeCell ref="O14:P15"/>
    <mergeCell ref="Q14:V15"/>
    <mergeCell ref="L15:N15"/>
    <mergeCell ref="Z14:Z15"/>
    <mergeCell ref="AB16:AE17"/>
    <mergeCell ref="A16:B17"/>
    <mergeCell ref="C16:C17"/>
    <mergeCell ref="D16:D17"/>
    <mergeCell ref="E16:J17"/>
    <mergeCell ref="K16:N16"/>
    <mergeCell ref="O16:P17"/>
    <mergeCell ref="L17:N17"/>
    <mergeCell ref="Q16:V17"/>
    <mergeCell ref="W16:X17"/>
    <mergeCell ref="Y16:Y17"/>
    <mergeCell ref="Z16:Z17"/>
    <mergeCell ref="AA16:AA17"/>
  </mergeCells>
  <phoneticPr fontId="69"/>
  <pageMargins left="0.59055118110236227" right="0.19685039370078741" top="0.59055118110236227" bottom="0.19685039370078741" header="0.51181102362204722" footer="0.51181102362204722"/>
  <pageSetup paperSize="9" scale="87" orientation="landscape" cellComments="asDisplayed"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AA649-3C97-40BB-8316-531E65508508}">
  <sheetPr>
    <tabColor rgb="FF92D050"/>
  </sheetPr>
  <dimension ref="B2:M37"/>
  <sheetViews>
    <sheetView showGridLines="0" view="pageBreakPreview" zoomScale="90" zoomScaleNormal="100" zoomScaleSheetLayoutView="90" workbookViewId="0">
      <selection activeCell="D18" sqref="D18"/>
    </sheetView>
  </sheetViews>
  <sheetFormatPr defaultColWidth="9" defaultRowHeight="13.5"/>
  <cols>
    <col min="1" max="1" width="5" style="113" customWidth="1"/>
    <col min="2" max="9" width="11.85546875" style="113" customWidth="1"/>
    <col min="10" max="10" width="5.140625" style="113" customWidth="1"/>
    <col min="11" max="16384" width="9" style="113"/>
  </cols>
  <sheetData>
    <row r="2" spans="2:13" ht="42" customHeight="1">
      <c r="F2" s="114"/>
      <c r="G2" s="114"/>
      <c r="H2" s="817">
        <f>出張申請入力シート!H5</f>
        <v>0</v>
      </c>
      <c r="I2" s="817"/>
    </row>
    <row r="3" spans="2:13">
      <c r="B3" s="115"/>
      <c r="C3" s="115"/>
      <c r="D3" s="115"/>
      <c r="E3" s="115"/>
      <c r="F3" s="115"/>
      <c r="G3" s="115"/>
    </row>
    <row r="4" spans="2:13">
      <c r="B4" s="115"/>
      <c r="C4" s="115"/>
      <c r="D4" s="115"/>
      <c r="E4" s="115"/>
      <c r="F4" s="115"/>
      <c r="G4" s="115"/>
    </row>
    <row r="5" spans="2:13" ht="27.75">
      <c r="B5" s="818" t="s">
        <v>372</v>
      </c>
      <c r="C5" s="818"/>
      <c r="D5" s="818"/>
      <c r="E5" s="818"/>
      <c r="F5" s="818"/>
      <c r="G5" s="818"/>
      <c r="H5" s="818"/>
      <c r="I5" s="818"/>
    </row>
    <row r="6" spans="2:13" ht="39" customHeight="1">
      <c r="B6" s="115"/>
      <c r="C6" s="115"/>
      <c r="D6" s="115"/>
      <c r="E6" s="115"/>
      <c r="F6" s="115"/>
      <c r="G6" s="115"/>
      <c r="K6" s="125" t="s">
        <v>373</v>
      </c>
    </row>
    <row r="7" spans="2:13" ht="14.25">
      <c r="B7" s="115"/>
      <c r="C7" s="115"/>
      <c r="D7" s="115"/>
      <c r="E7" s="115"/>
      <c r="F7" s="115"/>
      <c r="G7" s="115"/>
      <c r="I7" s="116" t="str">
        <f>"所属　"&amp;出張申請入力シート!B7&amp;"　"&amp;出張申請入力シート!J7</f>
        <v>所属　　</v>
      </c>
    </row>
    <row r="8" spans="2:13" ht="45" customHeight="1">
      <c r="D8" s="819"/>
      <c r="E8" s="819"/>
      <c r="F8" s="819"/>
      <c r="G8" s="116"/>
      <c r="H8" s="117"/>
      <c r="I8" s="116" t="str">
        <f>"氏名　 "&amp;出張申請入力シート!P7&amp;"　"&amp;出張申請入力シート!U7&amp;"　　㊞"</f>
        <v>氏名　 　　　㊞</v>
      </c>
      <c r="M8" s="125"/>
    </row>
    <row r="9" spans="2:13" ht="14.25">
      <c r="K9" s="118"/>
    </row>
    <row r="10" spans="2:13" ht="14.25">
      <c r="B10" s="118"/>
      <c r="C10" s="118"/>
      <c r="D10" s="118"/>
      <c r="E10" s="118"/>
      <c r="F10" s="118"/>
      <c r="G10" s="118"/>
    </row>
    <row r="11" spans="2:13" ht="34.5" customHeight="1">
      <c r="B11" s="820" t="s">
        <v>374</v>
      </c>
      <c r="C11" s="820"/>
      <c r="D11" s="820"/>
      <c r="E11" s="820"/>
      <c r="F11" s="820"/>
      <c r="G11" s="820"/>
      <c r="H11" s="820"/>
      <c r="I11" s="820"/>
    </row>
    <row r="12" spans="2:13" ht="9.75" customHeight="1">
      <c r="B12" s="118"/>
      <c r="C12" s="118"/>
      <c r="D12" s="118"/>
      <c r="E12" s="118"/>
      <c r="F12" s="118"/>
      <c r="G12" s="118"/>
    </row>
    <row r="13" spans="2:13">
      <c r="B13" s="115"/>
      <c r="C13" s="115"/>
      <c r="D13" s="115"/>
      <c r="E13" s="115"/>
      <c r="F13" s="115"/>
      <c r="G13" s="115"/>
    </row>
    <row r="14" spans="2:13" ht="17.25" customHeight="1">
      <c r="B14" s="120" t="s">
        <v>375</v>
      </c>
      <c r="C14" s="120"/>
      <c r="D14" s="120"/>
      <c r="E14" s="120"/>
      <c r="F14" s="118"/>
      <c r="G14" s="118"/>
    </row>
    <row r="15" spans="2:13" ht="14.25">
      <c r="B15" s="118"/>
      <c r="C15" s="118"/>
      <c r="D15" s="118"/>
      <c r="E15" s="118"/>
      <c r="F15" s="118"/>
      <c r="G15" s="118"/>
    </row>
    <row r="16" spans="2:13" ht="22.5" customHeight="1">
      <c r="B16" s="118"/>
      <c r="C16" s="126" t="str">
        <f>IF(D16="","","・")</f>
        <v/>
      </c>
      <c r="D16" s="821" t="str">
        <f>出張申請入力シート!$H$20&amp;""</f>
        <v/>
      </c>
      <c r="E16" s="821"/>
      <c r="F16" s="821"/>
      <c r="G16" s="821"/>
      <c r="H16" s="821"/>
      <c r="I16" s="821"/>
    </row>
    <row r="17" spans="2:9" ht="22.5" customHeight="1">
      <c r="B17" s="118"/>
      <c r="C17" s="126" t="str">
        <f t="shared" ref="C17" si="0">IF(D17="","","・")</f>
        <v/>
      </c>
      <c r="D17" s="122" t="str">
        <f>出張申請入力シート!$H$26&amp;""</f>
        <v/>
      </c>
      <c r="E17" s="122"/>
      <c r="F17" s="118"/>
      <c r="G17" s="118"/>
    </row>
    <row r="18" spans="2:9" ht="22.5" customHeight="1">
      <c r="B18" s="118"/>
      <c r="C18" s="126" t="str">
        <f t="shared" ref="C18" si="1">IF(D18="","","・")</f>
        <v/>
      </c>
      <c r="D18" s="122" t="str">
        <f>出張申請入力シート!$H$32&amp;""</f>
        <v/>
      </c>
      <c r="E18" s="122"/>
      <c r="F18" s="118"/>
      <c r="G18" s="118"/>
    </row>
    <row r="19" spans="2:9" ht="14.25">
      <c r="B19" s="118"/>
      <c r="C19" s="121"/>
      <c r="D19" s="122"/>
      <c r="E19" s="122"/>
      <c r="F19" s="118"/>
      <c r="G19" s="118"/>
    </row>
    <row r="20" spans="2:9" ht="17.25" customHeight="1">
      <c r="B20" s="120" t="s">
        <v>376</v>
      </c>
      <c r="C20" s="120"/>
      <c r="D20" s="120"/>
      <c r="E20" s="120"/>
      <c r="F20" s="118"/>
      <c r="G20" s="118"/>
    </row>
    <row r="21" spans="2:9" ht="17.25" customHeight="1">
      <c r="B21" s="120"/>
      <c r="C21" s="120"/>
      <c r="D21" s="120"/>
      <c r="E21" s="120"/>
      <c r="F21" s="118"/>
      <c r="G21" s="118"/>
    </row>
    <row r="22" spans="2:9" ht="22.5" customHeight="1">
      <c r="C22" s="126" t="str">
        <f>IF(D22="","","・")</f>
        <v/>
      </c>
      <c r="D22" s="821" t="str">
        <f>出張申請入力シート!$H$21&amp;""</f>
        <v/>
      </c>
      <c r="E22" s="821"/>
      <c r="F22" s="821"/>
      <c r="G22" s="821"/>
      <c r="H22" s="821"/>
      <c r="I22" s="821"/>
    </row>
    <row r="23" spans="2:9" ht="22.5" customHeight="1">
      <c r="C23" s="126" t="str">
        <f t="shared" ref="C23:C24" si="2">IF(D23="","","・")</f>
        <v/>
      </c>
      <c r="D23" s="821" t="str">
        <f>出張申請入力シート!$H$27&amp;""</f>
        <v/>
      </c>
      <c r="E23" s="821"/>
      <c r="F23" s="821"/>
      <c r="G23" s="821"/>
      <c r="H23" s="821"/>
      <c r="I23" s="821"/>
    </row>
    <row r="24" spans="2:9" ht="22.5" customHeight="1">
      <c r="C24" s="126" t="str">
        <f t="shared" si="2"/>
        <v/>
      </c>
      <c r="D24" s="821" t="str">
        <f>出張申請入力シート!$H$33&amp;""</f>
        <v/>
      </c>
      <c r="E24" s="821"/>
      <c r="F24" s="821"/>
      <c r="G24" s="821"/>
      <c r="H24" s="821"/>
      <c r="I24" s="821"/>
    </row>
    <row r="25" spans="2:9" ht="18.75" customHeight="1">
      <c r="B25" s="118"/>
      <c r="C25" s="118"/>
      <c r="D25" s="118"/>
      <c r="E25" s="118"/>
      <c r="F25" s="118"/>
      <c r="G25" s="118"/>
    </row>
    <row r="26" spans="2:9" ht="17.25" customHeight="1">
      <c r="B26" s="120" t="s">
        <v>377</v>
      </c>
      <c r="C26" s="120"/>
      <c r="D26" s="120"/>
      <c r="E26" s="120"/>
      <c r="F26" s="118"/>
      <c r="G26" s="118"/>
    </row>
    <row r="27" spans="2:9" ht="51" customHeight="1">
      <c r="B27" s="123"/>
      <c r="C27" s="123"/>
      <c r="D27" s="822">
        <f>出張申請入力シート!$H$16</f>
        <v>0</v>
      </c>
      <c r="E27" s="822"/>
      <c r="F27" s="119" t="s">
        <v>378</v>
      </c>
      <c r="G27" s="822">
        <f>出張申請入力シート!$O$16</f>
        <v>0</v>
      </c>
      <c r="H27" s="822"/>
      <c r="I27" s="124"/>
    </row>
    <row r="28" spans="2:9" ht="14.25">
      <c r="B28" s="118"/>
      <c r="C28" s="118"/>
      <c r="D28" s="118"/>
      <c r="E28" s="118"/>
      <c r="F28" s="118"/>
      <c r="G28" s="118"/>
    </row>
    <row r="29" spans="2:9" ht="14.25">
      <c r="B29" s="120" t="s">
        <v>379</v>
      </c>
      <c r="C29" s="118"/>
      <c r="D29" s="118"/>
      <c r="E29" s="118"/>
      <c r="F29" s="118"/>
      <c r="G29" s="118"/>
    </row>
    <row r="30" spans="2:9" ht="14.25">
      <c r="B30" s="118"/>
      <c r="C30" s="118"/>
      <c r="D30" s="118"/>
      <c r="E30" s="118"/>
      <c r="F30" s="118"/>
      <c r="G30" s="118"/>
    </row>
    <row r="31" spans="2:9" ht="30" customHeight="1">
      <c r="B31" s="115"/>
      <c r="C31" s="115"/>
      <c r="D31" s="1546" t="str">
        <f>出張申請入力シート!B12&amp;"　"&amp;出張申請入力シート!U12</f>
        <v>基本研究費　</v>
      </c>
      <c r="E31" s="1546"/>
      <c r="F31" s="1546"/>
      <c r="G31" s="1546"/>
      <c r="H31" s="1546"/>
      <c r="I31" s="1546"/>
    </row>
    <row r="36" spans="6:8" ht="18" customHeight="1">
      <c r="F36" s="1547" t="s">
        <v>380</v>
      </c>
      <c r="G36" s="1547" t="s">
        <v>381</v>
      </c>
      <c r="H36" s="1547" t="s">
        <v>382</v>
      </c>
    </row>
    <row r="37" spans="6:8" ht="63" customHeight="1">
      <c r="F37" s="1548"/>
      <c r="G37" s="1548"/>
      <c r="H37" s="1548"/>
    </row>
  </sheetData>
  <mergeCells count="11">
    <mergeCell ref="H2:I2"/>
    <mergeCell ref="B5:I5"/>
    <mergeCell ref="D8:F8"/>
    <mergeCell ref="B11:I11"/>
    <mergeCell ref="D31:I31"/>
    <mergeCell ref="D16:I16"/>
    <mergeCell ref="D22:I22"/>
    <mergeCell ref="D23:I23"/>
    <mergeCell ref="D27:E27"/>
    <mergeCell ref="G27:H27"/>
    <mergeCell ref="D24:I24"/>
  </mergeCells>
  <phoneticPr fontId="69"/>
  <pageMargins left="0.7" right="0.7" top="0.75" bottom="0.75" header="0.3" footer="0.3"/>
  <pageSetup paperSize="9" scale="8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211DC-4BAA-401E-89F1-D5638A2B2931}">
  <dimension ref="A1:K58"/>
  <sheetViews>
    <sheetView view="pageBreakPreview" zoomScale="98" zoomScaleNormal="100" zoomScaleSheetLayoutView="98" workbookViewId="0">
      <selection activeCell="C20" sqref="C20"/>
    </sheetView>
  </sheetViews>
  <sheetFormatPr defaultColWidth="9" defaultRowHeight="14.25"/>
  <cols>
    <col min="1" max="3" width="9" style="135"/>
    <col min="4" max="4" width="10.5703125" style="135" customWidth="1"/>
    <col min="5" max="16384" width="9" style="135"/>
  </cols>
  <sheetData>
    <row r="1" spans="1:11" ht="20.100000000000001" customHeight="1">
      <c r="G1" s="136"/>
      <c r="H1" s="825">
        <f>出張申請入力シート!H5</f>
        <v>0</v>
      </c>
      <c r="I1" s="826"/>
      <c r="J1" s="826"/>
    </row>
    <row r="2" spans="1:11" ht="20.100000000000001" customHeight="1">
      <c r="A2" s="827" t="s">
        <v>383</v>
      </c>
      <c r="B2" s="828"/>
      <c r="C2" s="828"/>
      <c r="D2" s="828"/>
      <c r="E2" s="828"/>
      <c r="F2" s="828"/>
      <c r="G2" s="828"/>
      <c r="H2" s="828"/>
      <c r="I2" s="828"/>
      <c r="J2" s="829"/>
    </row>
    <row r="3" spans="1:11" ht="20.100000000000001" customHeight="1"/>
    <row r="4" spans="1:11" ht="39.75" customHeight="1">
      <c r="A4" s="830">
        <f>出張申請入力シート!U7</f>
        <v>0</v>
      </c>
      <c r="B4" s="830"/>
      <c r="C4" s="830"/>
      <c r="D4" s="137" t="s">
        <v>384</v>
      </c>
      <c r="K4" s="135" t="s">
        <v>385</v>
      </c>
    </row>
    <row r="5" spans="1:11" ht="20.100000000000001" customHeight="1"/>
    <row r="6" spans="1:11" ht="20.100000000000001" customHeight="1">
      <c r="G6" s="136"/>
      <c r="H6" s="136"/>
      <c r="I6" s="136"/>
      <c r="J6" s="136" t="str">
        <f>出張申請入力シート!N12&amp;"    （印）"</f>
        <v xml:space="preserve">    （印）</v>
      </c>
    </row>
    <row r="7" spans="1:11" ht="20.100000000000001" customHeight="1">
      <c r="G7" s="136"/>
    </row>
    <row r="8" spans="1:11" ht="20.100000000000001" customHeight="1">
      <c r="A8" s="830" t="s">
        <v>386</v>
      </c>
      <c r="B8" s="830"/>
      <c r="C8" s="830"/>
      <c r="D8" s="830"/>
      <c r="E8" s="830"/>
      <c r="F8" s="830"/>
      <c r="G8" s="830"/>
      <c r="H8" s="830"/>
      <c r="I8" s="830"/>
      <c r="J8" s="830"/>
    </row>
    <row r="9" spans="1:11" ht="20.100000000000001" customHeight="1">
      <c r="A9" s="830"/>
      <c r="B9" s="830"/>
      <c r="C9" s="830"/>
      <c r="D9" s="830"/>
      <c r="E9" s="830"/>
      <c r="F9" s="830"/>
      <c r="G9" s="830"/>
      <c r="H9" s="830"/>
      <c r="I9" s="830"/>
      <c r="J9" s="830"/>
    </row>
    <row r="10" spans="1:11" ht="20.100000000000001" customHeight="1">
      <c r="A10" s="138"/>
      <c r="B10" s="138"/>
      <c r="C10" s="138"/>
      <c r="D10" s="138"/>
      <c r="E10" s="138"/>
      <c r="F10" s="138"/>
      <c r="G10" s="138"/>
      <c r="H10" s="138"/>
      <c r="I10" s="138"/>
      <c r="J10" s="138"/>
    </row>
    <row r="11" spans="1:11" ht="20.100000000000001" customHeight="1">
      <c r="A11" s="831" t="s">
        <v>387</v>
      </c>
      <c r="B11" s="831"/>
      <c r="C11" s="831"/>
      <c r="D11" s="831"/>
      <c r="E11" s="831"/>
      <c r="F11" s="831"/>
      <c r="G11" s="831"/>
      <c r="H11" s="831"/>
      <c r="I11" s="831"/>
      <c r="J11" s="831"/>
    </row>
    <row r="12" spans="1:11" ht="20.100000000000001" customHeight="1"/>
    <row r="13" spans="1:11" ht="20.100000000000001" customHeight="1">
      <c r="A13" s="135" t="s">
        <v>388</v>
      </c>
    </row>
    <row r="14" spans="1:11" ht="20.100000000000001" customHeight="1">
      <c r="C14" s="135" t="str">
        <f>出張申請入力シート!$B$7&amp;"　 "&amp;出張申請入力シート!$J$7&amp;"　 "&amp;出張申請入力シート!$P$7&amp;"　"&amp;出張申請入力シート!$U$7</f>
        <v>　 　 　</v>
      </c>
    </row>
    <row r="15" spans="1:11" ht="20.100000000000001" customHeight="1">
      <c r="D15" s="139"/>
    </row>
    <row r="16" spans="1:11" ht="20.100000000000001" customHeight="1">
      <c r="A16" s="140" t="s">
        <v>389</v>
      </c>
      <c r="C16" s="140" t="str">
        <f>出張申請入力シート!$H$20&amp;""</f>
        <v/>
      </c>
      <c r="D16" s="144"/>
      <c r="E16" s="144"/>
      <c r="F16" s="144"/>
      <c r="G16" s="144"/>
      <c r="H16" s="144"/>
      <c r="I16" s="144"/>
    </row>
    <row r="17" spans="1:9" ht="20.100000000000001" customHeight="1">
      <c r="A17" s="140"/>
      <c r="C17" s="140" t="str">
        <f>出張申請入力シート!$H$26&amp;""</f>
        <v/>
      </c>
      <c r="D17" s="144"/>
      <c r="E17" s="144"/>
      <c r="F17" s="144"/>
      <c r="G17" s="144"/>
      <c r="H17" s="144"/>
      <c r="I17" s="144"/>
    </row>
    <row r="18" spans="1:9" ht="20.100000000000001" customHeight="1">
      <c r="C18" s="140" t="str">
        <f>出張申請入力シート!$H$32&amp;""</f>
        <v/>
      </c>
      <c r="D18" s="144"/>
      <c r="E18" s="144"/>
      <c r="F18" s="144"/>
      <c r="G18" s="144"/>
      <c r="H18" s="144"/>
      <c r="I18" s="144"/>
    </row>
    <row r="19" spans="1:9" ht="10.5" customHeight="1"/>
    <row r="20" spans="1:9" ht="20.100000000000001" customHeight="1">
      <c r="A20" s="140" t="s">
        <v>390</v>
      </c>
      <c r="C20" s="140" t="str">
        <f>出張申請入力シート!$H$21&amp;""</f>
        <v/>
      </c>
      <c r="D20" s="144"/>
      <c r="E20" s="144"/>
      <c r="F20" s="144"/>
      <c r="G20" s="144"/>
      <c r="H20" s="144"/>
      <c r="I20" s="144"/>
    </row>
    <row r="21" spans="1:9" ht="20.100000000000001" customHeight="1">
      <c r="A21" s="140"/>
      <c r="C21" s="140" t="str">
        <f>出張申請入力シート!$H$27&amp;""</f>
        <v/>
      </c>
      <c r="D21" s="144"/>
      <c r="E21" s="144"/>
      <c r="F21" s="144"/>
      <c r="G21" s="144"/>
      <c r="H21" s="144"/>
      <c r="I21" s="144"/>
    </row>
    <row r="22" spans="1:9" ht="20.100000000000001" customHeight="1">
      <c r="C22" s="140" t="str">
        <f>出張申請入力シート!$H$33&amp;""</f>
        <v/>
      </c>
      <c r="D22" s="144"/>
      <c r="E22" s="144"/>
      <c r="F22" s="144"/>
      <c r="G22" s="144"/>
      <c r="H22" s="144"/>
      <c r="I22" s="144"/>
    </row>
    <row r="23" spans="1:9" ht="9" customHeight="1">
      <c r="A23" s="823"/>
      <c r="B23" s="823"/>
      <c r="C23" s="823"/>
      <c r="D23" s="823"/>
      <c r="E23" s="823"/>
      <c r="F23" s="823"/>
      <c r="G23" s="823"/>
    </row>
    <row r="24" spans="1:9" ht="20.100000000000001" customHeight="1">
      <c r="A24" s="135" t="s">
        <v>391</v>
      </c>
      <c r="C24" s="140" t="str">
        <f>出張申請入力シート!$P$22&amp;""</f>
        <v/>
      </c>
      <c r="D24" s="140"/>
      <c r="E24" s="140"/>
      <c r="F24" s="140"/>
      <c r="G24" s="140"/>
      <c r="H24" s="140"/>
      <c r="I24" s="140"/>
    </row>
    <row r="25" spans="1:9" ht="20.100000000000001" customHeight="1">
      <c r="C25" s="140" t="str">
        <f>出張申請入力シート!$P$28&amp;""</f>
        <v/>
      </c>
      <c r="D25" s="140"/>
      <c r="E25" s="140"/>
      <c r="F25" s="140"/>
      <c r="G25" s="140"/>
      <c r="H25" s="140"/>
      <c r="I25" s="140"/>
    </row>
    <row r="26" spans="1:9" ht="20.100000000000001" customHeight="1">
      <c r="C26" s="140" t="str">
        <f>出張申請入力シート!$P$34&amp;""</f>
        <v/>
      </c>
      <c r="D26" s="140"/>
      <c r="E26" s="140"/>
      <c r="F26" s="140"/>
      <c r="G26" s="140"/>
      <c r="H26" s="140"/>
      <c r="I26" s="140"/>
    </row>
    <row r="27" spans="1:9" ht="9" customHeight="1">
      <c r="C27" s="140"/>
      <c r="D27" s="140"/>
      <c r="E27" s="140"/>
      <c r="F27" s="140"/>
      <c r="G27" s="140"/>
      <c r="H27" s="140"/>
      <c r="I27" s="140"/>
    </row>
    <row r="28" spans="1:9" s="140" customFormat="1" ht="27" customHeight="1">
      <c r="A28" s="140" t="s">
        <v>392</v>
      </c>
      <c r="C28" s="145" t="s">
        <v>393</v>
      </c>
    </row>
    <row r="29" spans="1:9" ht="87.75" customHeight="1">
      <c r="C29" s="824">
        <f>出張申請入力シート!$B$9</f>
        <v>0</v>
      </c>
      <c r="D29" s="824"/>
      <c r="E29" s="824"/>
      <c r="F29" s="824"/>
      <c r="G29" s="824"/>
      <c r="H29" s="824"/>
      <c r="I29" s="824"/>
    </row>
    <row r="30" spans="1:9" ht="20.100000000000001" customHeight="1">
      <c r="A30" s="135" t="s">
        <v>394</v>
      </c>
      <c r="C30" s="834">
        <f>出張申請入力シート!$H$16</f>
        <v>0</v>
      </c>
      <c r="D30" s="834"/>
      <c r="E30" s="141" t="s">
        <v>395</v>
      </c>
      <c r="F30" s="834">
        <f>出張申請入力シート!$O$16</f>
        <v>0</v>
      </c>
      <c r="G30" s="834"/>
      <c r="H30" s="142"/>
      <c r="I30" s="142"/>
    </row>
    <row r="31" spans="1:9" ht="20.100000000000001" customHeight="1"/>
    <row r="32" spans="1:9" ht="20.100000000000001" customHeight="1">
      <c r="A32" s="135" t="s">
        <v>396</v>
      </c>
      <c r="C32" s="135" t="s">
        <v>397</v>
      </c>
    </row>
    <row r="33" spans="1:9" ht="20.100000000000001" customHeight="1"/>
    <row r="34" spans="1:9" ht="20.100000000000001" customHeight="1">
      <c r="A34" s="135" t="s">
        <v>398</v>
      </c>
      <c r="C34" s="832" t="s">
        <v>399</v>
      </c>
      <c r="D34" s="832"/>
      <c r="E34" s="135" t="str">
        <f>出張申請入力シート!$B$12</f>
        <v>基本研究費</v>
      </c>
    </row>
    <row r="35" spans="1:9" ht="36" customHeight="1">
      <c r="C35" s="833" t="s">
        <v>400</v>
      </c>
      <c r="D35" s="833"/>
      <c r="E35" s="143">
        <f>出張申請入力シート!$U$12</f>
        <v>0</v>
      </c>
      <c r="F35" s="144"/>
      <c r="G35" s="144"/>
      <c r="H35" s="144"/>
      <c r="I35" s="144"/>
    </row>
    <row r="36" spans="1:9" ht="20.100000000000001" customHeight="1">
      <c r="F36" s="144"/>
      <c r="G36" s="144"/>
      <c r="H36" s="144"/>
      <c r="I36" s="144"/>
    </row>
    <row r="37" spans="1:9" ht="20.100000000000001" customHeight="1">
      <c r="E37" s="1549"/>
      <c r="F37" s="1549"/>
      <c r="G37" s="1549"/>
      <c r="H37" s="1549"/>
      <c r="I37" s="1549"/>
    </row>
    <row r="38" spans="1:9" ht="20.100000000000001" customHeight="1"/>
    <row r="39" spans="1:9" ht="20.100000000000001" customHeight="1">
      <c r="E39" s="1549"/>
      <c r="F39" s="1549"/>
      <c r="G39" s="1549"/>
      <c r="H39" s="1549"/>
      <c r="I39" s="1549"/>
    </row>
    <row r="40" spans="1:9" ht="20.100000000000001" customHeight="1"/>
    <row r="41" spans="1:9" ht="20.100000000000001" customHeight="1"/>
    <row r="42" spans="1:9" ht="20.100000000000001" customHeight="1"/>
    <row r="43" spans="1:9" ht="20.100000000000001" customHeight="1"/>
    <row r="44" spans="1:9" ht="20.100000000000001" customHeight="1"/>
    <row r="45" spans="1:9" ht="20.100000000000001" customHeight="1"/>
    <row r="46" spans="1:9" ht="20.100000000000001" customHeight="1"/>
    <row r="47" spans="1:9" ht="20.100000000000001" customHeight="1"/>
    <row r="48" spans="1:9"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sheetData>
  <mergeCells count="13">
    <mergeCell ref="C34:D34"/>
    <mergeCell ref="C35:D35"/>
    <mergeCell ref="E37:I37"/>
    <mergeCell ref="E39:I39"/>
    <mergeCell ref="C30:D30"/>
    <mergeCell ref="F30:G30"/>
    <mergeCell ref="A23:G23"/>
    <mergeCell ref="C29:I29"/>
    <mergeCell ref="H1:J1"/>
    <mergeCell ref="A2:J2"/>
    <mergeCell ref="A8:J9"/>
    <mergeCell ref="A11:J11"/>
    <mergeCell ref="A4:C4"/>
  </mergeCells>
  <phoneticPr fontId="69"/>
  <pageMargins left="0.59055118110236227" right="0.39370078740157483" top="0.59055118110236227" bottom="0.59055118110236227"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93F0E-89A8-40D8-9EE3-CB278B435FBE}">
  <dimension ref="A1:K56"/>
  <sheetViews>
    <sheetView view="pageBreakPreview" topLeftCell="A9" zoomScale="98" zoomScaleNormal="100" zoomScaleSheetLayoutView="98" workbookViewId="0">
      <selection activeCell="A2" sqref="A2:J2"/>
    </sheetView>
  </sheetViews>
  <sheetFormatPr defaultColWidth="9" defaultRowHeight="14.25"/>
  <cols>
    <col min="1" max="3" width="9" style="135"/>
    <col min="4" max="4" width="10.5703125" style="135" customWidth="1"/>
    <col min="5" max="16384" width="9" style="135"/>
  </cols>
  <sheetData>
    <row r="1" spans="1:11" ht="20.100000000000001" customHeight="1">
      <c r="G1" s="136"/>
      <c r="H1" s="825">
        <f>出張申請入力シート!H5</f>
        <v>0</v>
      </c>
      <c r="I1" s="826"/>
      <c r="J1" s="826"/>
    </row>
    <row r="2" spans="1:11" ht="20.100000000000001" customHeight="1">
      <c r="A2" s="827" t="s">
        <v>401</v>
      </c>
      <c r="B2" s="828"/>
      <c r="C2" s="828"/>
      <c r="D2" s="828"/>
      <c r="E2" s="828"/>
      <c r="F2" s="828"/>
      <c r="G2" s="828"/>
      <c r="H2" s="828"/>
      <c r="I2" s="828"/>
      <c r="J2" s="829"/>
    </row>
    <row r="3" spans="1:11" ht="20.100000000000001" customHeight="1"/>
    <row r="4" spans="1:11" ht="39.75" customHeight="1">
      <c r="A4" s="830">
        <f>出張申請入力シート!N12</f>
        <v>0</v>
      </c>
      <c r="B4" s="830"/>
      <c r="C4" s="830"/>
      <c r="D4" s="137" t="s">
        <v>384</v>
      </c>
      <c r="K4" s="135" t="s">
        <v>385</v>
      </c>
    </row>
    <row r="5" spans="1:11" ht="20.100000000000001" customHeight="1"/>
    <row r="6" spans="1:11" ht="20.100000000000001" customHeight="1">
      <c r="G6" s="136"/>
      <c r="H6" s="136"/>
      <c r="I6" s="136"/>
      <c r="J6" s="136" t="str">
        <f>出張申請入力シート!U7&amp;"    （印）"</f>
        <v xml:space="preserve">    （印）</v>
      </c>
    </row>
    <row r="7" spans="1:11" ht="20.100000000000001" customHeight="1">
      <c r="G7" s="136"/>
    </row>
    <row r="8" spans="1:11" ht="20.100000000000001" customHeight="1">
      <c r="J8" s="136"/>
    </row>
    <row r="9" spans="1:11" ht="20.100000000000001" customHeight="1">
      <c r="A9" s="830" t="s">
        <v>402</v>
      </c>
      <c r="B9" s="830"/>
      <c r="C9" s="830"/>
      <c r="D9" s="830"/>
      <c r="E9" s="830"/>
      <c r="F9" s="830"/>
      <c r="G9" s="830"/>
      <c r="H9" s="830"/>
      <c r="I9" s="830"/>
      <c r="J9" s="830"/>
    </row>
    <row r="10" spans="1:11" ht="20.100000000000001" customHeight="1">
      <c r="A10" s="138"/>
      <c r="B10" s="138"/>
      <c r="C10" s="138"/>
      <c r="D10" s="138"/>
      <c r="E10" s="138"/>
      <c r="F10" s="138"/>
      <c r="G10" s="138"/>
      <c r="H10" s="138"/>
      <c r="I10" s="138"/>
      <c r="J10" s="138"/>
    </row>
    <row r="11" spans="1:11" ht="20.100000000000001" customHeight="1">
      <c r="A11" s="831" t="s">
        <v>387</v>
      </c>
      <c r="B11" s="831"/>
      <c r="C11" s="831"/>
      <c r="D11" s="831"/>
      <c r="E11" s="831"/>
      <c r="F11" s="831"/>
      <c r="G11" s="831"/>
      <c r="H11" s="831"/>
      <c r="I11" s="831"/>
      <c r="J11" s="831"/>
    </row>
    <row r="12" spans="1:11" ht="20.100000000000001" customHeight="1"/>
    <row r="13" spans="1:11" ht="20.100000000000001" customHeight="1">
      <c r="A13" s="135" t="s">
        <v>388</v>
      </c>
    </row>
    <row r="14" spans="1:11" ht="20.100000000000001" customHeight="1">
      <c r="C14" s="135" t="str">
        <f>出張申請入力シート!$B$7&amp;"　 "&amp;出張申請入力シート!$J$7&amp;"　 "&amp;出張申請入力シート!$P$7&amp;"　"&amp;出張申請入力シート!$U$7</f>
        <v>　 　 　</v>
      </c>
    </row>
    <row r="15" spans="1:11" ht="20.100000000000001" customHeight="1">
      <c r="D15" s="139"/>
    </row>
    <row r="16" spans="1:11" ht="20.100000000000001" customHeight="1">
      <c r="A16" s="140" t="s">
        <v>389</v>
      </c>
      <c r="C16" s="140" t="str">
        <f>出張申請入力シート!$H$20&amp;""</f>
        <v/>
      </c>
      <c r="D16" s="144"/>
      <c r="E16" s="144"/>
      <c r="F16" s="144"/>
      <c r="G16" s="144"/>
      <c r="H16" s="144"/>
      <c r="I16" s="144"/>
    </row>
    <row r="17" spans="1:9" ht="20.100000000000001" customHeight="1">
      <c r="A17" s="140"/>
      <c r="C17" s="140" t="str">
        <f>出張申請入力シート!$H$26&amp;""</f>
        <v/>
      </c>
      <c r="D17" s="144"/>
      <c r="E17" s="144"/>
      <c r="F17" s="144"/>
      <c r="G17" s="144"/>
      <c r="H17" s="144"/>
      <c r="I17" s="144"/>
    </row>
    <row r="18" spans="1:9" ht="20.100000000000001" customHeight="1">
      <c r="C18" s="140" t="str">
        <f>出張申請入力シート!$H$32&amp;""</f>
        <v/>
      </c>
      <c r="D18" s="144"/>
      <c r="E18" s="144"/>
      <c r="F18" s="144"/>
      <c r="G18" s="144"/>
      <c r="H18" s="144"/>
      <c r="I18" s="144"/>
    </row>
    <row r="19" spans="1:9" ht="10.5" customHeight="1"/>
    <row r="20" spans="1:9" ht="20.100000000000001" customHeight="1">
      <c r="A20" s="140" t="s">
        <v>390</v>
      </c>
      <c r="C20" s="140" t="str">
        <f>出張申請入力シート!$H$21&amp;""</f>
        <v/>
      </c>
      <c r="D20" s="144"/>
      <c r="E20" s="144"/>
      <c r="F20" s="144"/>
      <c r="G20" s="144"/>
      <c r="H20" s="144"/>
      <c r="I20" s="144"/>
    </row>
    <row r="21" spans="1:9" ht="20.100000000000001" customHeight="1">
      <c r="A21" s="140"/>
      <c r="C21" s="140" t="str">
        <f>出張申請入力シート!$H$27&amp;""</f>
        <v/>
      </c>
      <c r="D21" s="144"/>
      <c r="E21" s="144"/>
      <c r="F21" s="144"/>
      <c r="G21" s="144"/>
      <c r="H21" s="144"/>
      <c r="I21" s="144"/>
    </row>
    <row r="22" spans="1:9" ht="20.100000000000001" customHeight="1">
      <c r="C22" s="140" t="str">
        <f>出張申請入力シート!$H$33&amp;""</f>
        <v/>
      </c>
      <c r="D22" s="144"/>
      <c r="E22" s="144"/>
      <c r="F22" s="144"/>
      <c r="G22" s="144"/>
      <c r="H22" s="144"/>
      <c r="I22" s="144"/>
    </row>
    <row r="23" spans="1:9" ht="9" customHeight="1">
      <c r="A23" s="823"/>
      <c r="B23" s="823"/>
      <c r="C23" s="823"/>
      <c r="D23" s="823"/>
      <c r="E23" s="823"/>
      <c r="F23" s="823"/>
      <c r="G23" s="823"/>
    </row>
    <row r="24" spans="1:9" ht="20.100000000000001" customHeight="1">
      <c r="A24" s="135" t="s">
        <v>391</v>
      </c>
      <c r="C24" s="140" t="str">
        <f>出張申請入力シート!$P$22&amp;""</f>
        <v/>
      </c>
      <c r="D24" s="140"/>
      <c r="E24" s="140"/>
      <c r="F24" s="140"/>
      <c r="G24" s="140"/>
      <c r="H24" s="140"/>
      <c r="I24" s="140"/>
    </row>
    <row r="25" spans="1:9" ht="20.100000000000001" customHeight="1">
      <c r="C25" s="140" t="str">
        <f>出張申請入力シート!$P$28&amp;""</f>
        <v/>
      </c>
      <c r="D25" s="140"/>
      <c r="E25" s="140"/>
      <c r="F25" s="140"/>
      <c r="G25" s="140"/>
      <c r="H25" s="140"/>
      <c r="I25" s="140"/>
    </row>
    <row r="26" spans="1:9" ht="20.100000000000001" customHeight="1">
      <c r="C26" s="140" t="str">
        <f>出張申請入力シート!$P$34&amp;""</f>
        <v/>
      </c>
      <c r="D26" s="140"/>
      <c r="E26" s="140"/>
      <c r="F26" s="140"/>
      <c r="G26" s="140"/>
      <c r="H26" s="140"/>
      <c r="I26" s="140"/>
    </row>
    <row r="27" spans="1:9" ht="9" customHeight="1">
      <c r="C27" s="140"/>
      <c r="D27" s="140"/>
      <c r="E27" s="140"/>
      <c r="F27" s="140"/>
      <c r="G27" s="140"/>
      <c r="H27" s="140"/>
      <c r="I27" s="140"/>
    </row>
    <row r="28" spans="1:9" ht="20.100000000000001" customHeight="1">
      <c r="A28" s="135" t="s">
        <v>403</v>
      </c>
      <c r="C28" s="834">
        <f>出張申請入力シート!$H$16</f>
        <v>0</v>
      </c>
      <c r="D28" s="834"/>
      <c r="E28" s="141" t="s">
        <v>395</v>
      </c>
      <c r="F28" s="834">
        <f>出張申請入力シート!$O$16</f>
        <v>0</v>
      </c>
      <c r="G28" s="834"/>
      <c r="H28" s="142"/>
      <c r="I28" s="142"/>
    </row>
    <row r="29" spans="1:9" ht="20.100000000000001" customHeight="1"/>
    <row r="30" spans="1:9" ht="20.100000000000001" customHeight="1">
      <c r="A30" s="135" t="s">
        <v>404</v>
      </c>
      <c r="C30" s="135" t="s">
        <v>397</v>
      </c>
    </row>
    <row r="31" spans="1:9" ht="20.100000000000001" customHeight="1"/>
    <row r="32" spans="1:9" ht="20.100000000000001" customHeight="1">
      <c r="A32" s="135" t="s">
        <v>405</v>
      </c>
      <c r="C32" s="832" t="s">
        <v>399</v>
      </c>
      <c r="D32" s="832"/>
      <c r="E32" s="135" t="str">
        <f>出張申請入力シート!$B$12</f>
        <v>基本研究費</v>
      </c>
    </row>
    <row r="33" spans="3:9" ht="36" customHeight="1">
      <c r="C33" s="833" t="s">
        <v>400</v>
      </c>
      <c r="D33" s="833"/>
      <c r="E33" s="143">
        <f>出張申請入力シート!$U$12</f>
        <v>0</v>
      </c>
      <c r="F33" s="144"/>
      <c r="G33" s="144"/>
      <c r="H33" s="144"/>
      <c r="I33" s="144"/>
    </row>
    <row r="34" spans="3:9" ht="20.100000000000001" customHeight="1">
      <c r="F34" s="144"/>
      <c r="G34" s="144"/>
      <c r="H34" s="144"/>
      <c r="I34" s="144"/>
    </row>
    <row r="35" spans="3:9" ht="20.100000000000001" customHeight="1">
      <c r="E35" s="1549"/>
      <c r="F35" s="1549"/>
      <c r="G35" s="1549"/>
      <c r="H35" s="1549"/>
      <c r="I35" s="1549"/>
    </row>
    <row r="36" spans="3:9" ht="20.100000000000001" customHeight="1"/>
    <row r="37" spans="3:9" ht="20.100000000000001" customHeight="1">
      <c r="E37" s="1549"/>
      <c r="F37" s="1549"/>
      <c r="G37" s="1549"/>
      <c r="H37" s="1549"/>
      <c r="I37" s="1549"/>
    </row>
    <row r="38" spans="3:9" ht="20.100000000000001" customHeight="1"/>
    <row r="39" spans="3:9" ht="20.100000000000001" customHeight="1"/>
    <row r="40" spans="3:9" ht="20.100000000000001" customHeight="1"/>
    <row r="41" spans="3:9" ht="20.100000000000001" customHeight="1"/>
    <row r="42" spans="3:9" ht="20.100000000000001" customHeight="1"/>
    <row r="43" spans="3:9" ht="20.100000000000001" customHeight="1"/>
    <row r="44" spans="3:9" ht="20.100000000000001" customHeight="1"/>
    <row r="45" spans="3:9" ht="20.100000000000001" customHeight="1"/>
    <row r="46" spans="3:9" ht="20.100000000000001" customHeight="1"/>
    <row r="47" spans="3:9" ht="20.100000000000001" customHeight="1"/>
    <row r="48" spans="3:9"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mergeCells count="12">
    <mergeCell ref="C32:D32"/>
    <mergeCell ref="C33:D33"/>
    <mergeCell ref="E35:I35"/>
    <mergeCell ref="E37:I37"/>
    <mergeCell ref="C28:D28"/>
    <mergeCell ref="F28:G28"/>
    <mergeCell ref="A23:G23"/>
    <mergeCell ref="H1:J1"/>
    <mergeCell ref="A2:J2"/>
    <mergeCell ref="A4:C4"/>
    <mergeCell ref="A11:J11"/>
    <mergeCell ref="A9:J9"/>
  </mergeCells>
  <phoneticPr fontId="69"/>
  <pageMargins left="0.59055118110236227" right="0.39370078740157483" top="0.78740157480314965" bottom="0.59055118110236227" header="0.51181102362204722" footer="0.51181102362204722"/>
  <pageSetup paperSize="9"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6240__x7ba1__x90e8__x7f72_ xmlns="ff66303e-0ac6-421c-8614-55fff9bdc6bc"/>
    <TaxCatchAll xmlns="9eb6ad31-1a6c-4a35-be91-86c3eb805cea" xsi:nil="true"/>
    <lcf76f155ced4ddcb4097134ff3c332f xmlns="ff66303e-0ac6-421c-8614-55fff9bdc6bc">
      <Terms xmlns="http://schemas.microsoft.com/office/infopath/2007/PartnerControls"/>
    </lcf76f155ced4ddcb4097134ff3c332f>
    <_x5099__x8003_ xmlns="ff66303e-0ac6-421c-8614-55fff9bdc6b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80244702A0C2249BD6C7B089630DDC1" ma:contentTypeVersion="24" ma:contentTypeDescription="新しいドキュメントを作成します。" ma:contentTypeScope="" ma:versionID="f0f767cf7701d93b02266639b0e2cc44">
  <xsd:schema xmlns:xsd="http://www.w3.org/2001/XMLSchema" xmlns:xs="http://www.w3.org/2001/XMLSchema" xmlns:p="http://schemas.microsoft.com/office/2006/metadata/properties" xmlns:ns2="ff66303e-0ac6-421c-8614-55fff9bdc6bc" xmlns:ns3="9eb6ad31-1a6c-4a35-be91-86c3eb805cea" targetNamespace="http://schemas.microsoft.com/office/2006/metadata/properties" ma:root="true" ma:fieldsID="783111d3dd5d7d5cb43a9866b7a5ea19" ns2:_="" ns3:_="">
    <xsd:import namespace="ff66303e-0ac6-421c-8614-55fff9bdc6bc"/>
    <xsd:import namespace="9eb6ad31-1a6c-4a35-be91-86c3eb805cea"/>
    <xsd:element name="properties">
      <xsd:complexType>
        <xsd:sequence>
          <xsd:element name="documentManagement">
            <xsd:complexType>
              <xsd:all>
                <xsd:element ref="ns2:_x6240__x7ba1__x90e8__x7f72_"/>
                <xsd:element ref="ns2:_x5099__x8003_" minOccurs="0"/>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66303e-0ac6-421c-8614-55fff9bdc6bc" elementFormDefault="qualified">
    <xsd:import namespace="http://schemas.microsoft.com/office/2006/documentManagement/types"/>
    <xsd:import namespace="http://schemas.microsoft.com/office/infopath/2007/PartnerControls"/>
    <xsd:element name="_x6240__x7ba1__x90e8__x7f72_" ma:index="2" ma:displayName="所管部署" ma:format="Dropdown" ma:indexed="true" ma:internalName="_x6240__x7ba1__x90e8__x7f72_">
      <xsd:simpleType>
        <xsd:union memberTypes="dms:Text">
          <xsd:simpleType>
            <xsd:restriction base="dms:Choice">
              <xsd:enumeration value="経営企画課財務係"/>
              <xsd:enumeration value="経営企画課企画係"/>
              <xsd:enumeration value="経営企画課広報・渉外係"/>
              <xsd:enumeration value="経営企画課研究費制度係"/>
              <xsd:enumeration value="経営企画課連携推進係"/>
              <xsd:enumeration value="経営企画課調整係"/>
              <xsd:enumeration value="企画調整課企画調整係"/>
              <xsd:enumeration value="企画調整課開設準備係"/>
              <xsd:enumeration value="企画調整課施設整備係"/>
              <xsd:enumeration value="情報化戦略企画室"/>
              <xsd:enumeration value="総務課総務係"/>
              <xsd:enumeration value="総務課労務安全管理係"/>
              <xsd:enumeration value="総務課情報企画係"/>
              <xsd:enumeration value="総務課監査・内部統制係"/>
              <xsd:enumeration value="人事課給与福利係"/>
              <xsd:enumeration value="人事課人事制度係"/>
              <xsd:enumeration value="会計管理課契約係"/>
              <xsd:enumeration value="会計管理課資金管理係"/>
              <xsd:enumeration value="会計管理課会計係"/>
              <xsd:enumeration value="施設課管理係"/>
              <xsd:enumeration value="施設課施設係"/>
              <xsd:enumeration value="産学公連携センター"/>
              <xsd:enumeration value="学生課学生係"/>
              <xsd:enumeration value="学生課厚生係"/>
              <xsd:enumeration value="キャリア支援課キャリア支援係"/>
              <xsd:enumeration value="都立大管理部学長室"/>
              <xsd:enumeration value="企画広報課企画・評価係"/>
              <xsd:enumeration value="企画広報課広報係"/>
              <xsd:enumeration value="研究推進課研究推進係"/>
              <xsd:enumeration value="研究推進課庶務・会計係"/>
              <xsd:enumeration value="研究推進課外部資金係"/>
              <xsd:enumeration value="研究推進課産学公連携係"/>
              <xsd:enumeration value="教務課教務係"/>
              <xsd:enumeration value="教務課教務企画係"/>
              <xsd:enumeration value="入試課入試係"/>
              <xsd:enumeration value="国際課国際連携係"/>
              <xsd:enumeration value="国際課留学生交流係"/>
              <xsd:enumeration value="国際課国際企画係"/>
              <xsd:enumeration value="生涯学習推進課オープンユニバーシティ企画運営係"/>
              <xsd:enumeration value="生涯学習推進課プレミアム・カレッジ企画運営係"/>
              <xsd:enumeration value="学術情報基盤センター事務室図書・学術情報係"/>
              <xsd:enumeration value="学術情報基盤センター事務室情報基盤技術係"/>
              <xsd:enumeration value="学術情報基盤センター事務室情報メディア教育支援係"/>
              <xsd:enumeration value="文系管理課庶務係"/>
              <xsd:enumeration value="文系管理課会計係"/>
              <xsd:enumeration value="文系学務課人文社会学部教務係"/>
              <xsd:enumeration value="文系学務課法学部教務係"/>
              <xsd:enumeration value="文系学務課経済経営学部教務係"/>
              <xsd:enumeration value="文系管理課晴海C管理係"/>
              <xsd:enumeration value="文系管理課丸の内SC管理係"/>
              <xsd:enumeration value="理系管理課庶務係"/>
              <xsd:enumeration value="理系管理課会計係"/>
              <xsd:enumeration value="理系管理課安全推進係"/>
              <xsd:enumeration value="理系学務課理学部教務係"/>
              <xsd:enumeration value="理系学務課ヘルスプロモーションサイエンス学域係"/>
              <xsd:enumeration value="理系学務課都市環境学部教務係"/>
              <xsd:enumeration value="日野C管理部管理課庶務係"/>
              <xsd:enumeration value="日野C管理部管理課会計係"/>
              <xsd:enumeration value="日野C管理部学務課教務係"/>
              <xsd:enumeration value="日野C管理部学務課図書係"/>
              <xsd:enumeration value="荒川C管理部管理課庶務係"/>
              <xsd:enumeration value="荒川C管理部管理課会計係"/>
              <xsd:enumeration value="荒川C管理部学務課教務係"/>
              <xsd:enumeration value="荒川C管理部学務課図書係"/>
              <xsd:enumeration value="産技大管理課管理係"/>
              <xsd:enumeration value="産技大管理課教務学生係"/>
              <xsd:enumeration value="産技大管理課企画広報・国際係"/>
              <xsd:enumeration value="産技大管理課教育企画・入試係"/>
              <xsd:enumeration value="産技大管理課社会連携係"/>
              <xsd:enumeration value="高専品川管理課庶務係"/>
              <xsd:enumeration value="高専品川管理課会計係"/>
              <xsd:enumeration value="高専品川管理課教務学生係"/>
              <xsd:enumeration value="高専荒川管理課庶務係"/>
              <xsd:enumeration value="高専荒川管理課会計係"/>
              <xsd:enumeration value="高専荒川管理課教務学生係"/>
            </xsd:restriction>
          </xsd:simpleType>
        </xsd:union>
      </xsd:simpleType>
    </xsd:element>
    <xsd:element name="_x5099__x8003_" ma:index="3" nillable="true" ma:displayName="備考" ma:description="ファイルに関する補足説明" ma:format="Dropdown" ma:internalName="_x5099__x8003_" ma:readOnly="false">
      <xsd:simpleType>
        <xsd:restriction base="dms:Note">
          <xsd:maxLength value="255"/>
        </xsd:restriction>
      </xsd:simpleType>
    </xsd:element>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AutoKeyPoints" ma:index="9" nillable="true" ma:displayName="MediaServiceAutoKeyPoints" ma:hidden="true" ma:internalName="MediaServiceAutoKeyPoints" ma:readOnly="true">
      <xsd:simpleType>
        <xsd:restriction base="dms:Note"/>
      </xsd:simpleType>
    </xsd:element>
    <xsd:element name="MediaServiceKeyPoints" ma:index="10" nillable="true" ma:displayName="KeyPoints" ma:hidden="true" ma:internalName="MediaServiceKeyPoints"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7803a934-d10e-43b7-8e97-64a01bf2466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b6ad31-1a6c-4a35-be91-86c3eb805ce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b5f3a10b-0338-4c40-829f-317189aa2394}" ma:internalName="TaxCatchAll" ma:showField="CatchAllData" ma:web="9eb6ad31-1a6c-4a35-be91-86c3eb805cea">
      <xsd:complexType>
        <xsd:complexContent>
          <xsd:extension base="dms:MultiChoiceLookup">
            <xsd:sequence>
              <xsd:element name="Value" type="dms:Lookup" maxOccurs="unbounded" minOccurs="0" nillable="true"/>
            </xsd:sequence>
          </xsd:extension>
        </xsd:complexContent>
      </xsd:complexType>
    </xsd:element>
    <xsd:element name="SharedWithUsers" ma:index="2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コンテンツ タイプ"/>
        <xsd:element ref="dc:title" minOccurs="0" maxOccurs="1" ma:index="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1A9189-4D07-4880-8936-8FD355E94BF2}"/>
</file>

<file path=customXml/itemProps2.xml><?xml version="1.0" encoding="utf-8"?>
<ds:datastoreItem xmlns:ds="http://schemas.openxmlformats.org/officeDocument/2006/customXml" ds:itemID="{765CBADE-CE69-41AA-9390-D45F9C01F55C}"/>
</file>

<file path=customXml/itemProps3.xml><?xml version="1.0" encoding="utf-8"?>
<ds:datastoreItem xmlns:ds="http://schemas.openxmlformats.org/officeDocument/2006/customXml" ds:itemID="{6368BE22-9F23-46E8-9F45-A3DEDE7E5D5F}"/>
</file>

<file path=docMetadata/LabelInfo.xml><?xml version="1.0" encoding="utf-8"?>
<clbl:labelList xmlns:clbl="http://schemas.microsoft.com/office/2020/mipLabelMetadata">
  <clbl:label id="{f2f4969a-9b8f-4d92-939c-455bf916096d}" enabled="0" method="" siteId="{f2f4969a-9b8f-4d92-939c-455bf916096d}"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出　　張　　復　　命　　書</dc:title>
  <dc:subject/>
  <dc:creator>jimu</dc:creator>
  <cp:keywords/>
  <dc:description/>
  <cp:lastModifiedBy>矢部 陽介</cp:lastModifiedBy>
  <cp:revision>2</cp:revision>
  <dcterms:created xsi:type="dcterms:W3CDTF">2010-08-25T13:14:00Z</dcterms:created>
  <dcterms:modified xsi:type="dcterms:W3CDTF">2025-12-02T01:28:16Z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y fmtid="{D5CDD505-2E9C-101B-9397-08002B2CF9AE}" pid="3" name="ContentTypeId">
    <vt:lpwstr>0x010100480244702A0C2249BD6C7B089630DDC1</vt:lpwstr>
  </property>
  <property fmtid="{D5CDD505-2E9C-101B-9397-08002B2CF9AE}" pid="4" name="MediaServiceImageTags">
    <vt:lpwstr/>
  </property>
</Properties>
</file>